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46" i="1" l="1"/>
  <c r="G43" i="1"/>
  <c r="G37" i="1"/>
  <c r="G36" i="1"/>
  <c r="F43" i="1" l="1"/>
  <c r="F36" i="1"/>
  <c r="F69" i="1" l="1"/>
  <c r="F37" i="1"/>
  <c r="F42" i="1"/>
  <c r="E43" i="1" l="1"/>
  <c r="E36" i="1"/>
  <c r="G44" i="1" l="1"/>
  <c r="G42" i="1"/>
  <c r="F46" i="1"/>
  <c r="F44" i="1"/>
  <c r="E52" i="1"/>
  <c r="E46" i="1"/>
  <c r="E42" i="1"/>
  <c r="E69" i="1" l="1"/>
  <c r="D43" i="1"/>
  <c r="E37" i="1"/>
  <c r="D36" i="1"/>
  <c r="D44" i="1" l="1"/>
  <c r="D49" i="1" l="1"/>
  <c r="E63" i="1"/>
  <c r="D63" i="1"/>
  <c r="C36" i="1" l="1"/>
  <c r="F63" i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71" i="3" l="1"/>
  <c r="F81" i="3"/>
  <c r="D59" i="3"/>
  <c r="C76" i="3"/>
  <c r="E59" i="3"/>
  <c r="E82" i="3" s="1"/>
  <c r="E83" i="3" s="1"/>
  <c r="C56" i="3"/>
  <c r="C57" i="3"/>
  <c r="C58" i="3"/>
  <c r="C61" i="3"/>
  <c r="D81" i="3"/>
  <c r="C81" i="3" s="1"/>
  <c r="C40" i="3"/>
  <c r="C54" i="3"/>
  <c r="C63" i="3"/>
  <c r="C55" i="3"/>
  <c r="D82" i="3"/>
  <c r="G83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 s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59" i="3" l="1"/>
  <c r="C82" i="3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F83" i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<sst xmlns="http://schemas.openxmlformats.org/spreadsheetml/2006/main" count="223" uniqueCount="106">
  <si>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</si>
  <si>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</si>
  <si>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</si>
  <si>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</si>
  <si>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</si>
  <si>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</si>
  <si>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</si>
  <si>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</si>
  <si>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</si>
  <si>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</si>
  <si>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</si>
  <si>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</si>
  <si>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</si>
  <si>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</si>
  <si>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</si>
  <si>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</si>
  <si>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</si>
  <si>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</si>
  <si>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</si>
  <si>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</si>
  <si>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</si>
  <si>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</si>
  <si>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</si>
  <si>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</si>
  <si>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</si>
  <si>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</si>
  <si>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</si>
  <si>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</si>
  <si>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</si>
  <si>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</si>
  <si>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</si>
  <si>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</si>
  <si>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</si>
  <si>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</si>
  <si>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</si>
  <si>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</si>
  <si>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</si>
  <si>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</si>
  <si>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</si>
  <si>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</si>
  <si>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</si>
  <si>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</si>
  <si>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</si>
  <si>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</si>
  <si>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</si>
  <si>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</si>
  <si>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</si>
  <si>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</si>
  <si>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</si>
  <si>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</si>
  <si>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</si>
  <si>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</si>
  <si>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</si>
  <si>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</si>
  <si>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</si>
  <si>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</si>
  <si>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</si>
  <si>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</si>
  <si>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</si>
  <si>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</si>
  <si>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</si>
  <si>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</si>
  <si>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</si>
  <si>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</si>
  <si>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</si>
  <si>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</si>
  <si>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</si>
  <si>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</si>
  <si>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</si>
  <si>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</si>
  <si>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</si>
  <si>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</si>
  <si>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</si>
  <si>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</si>
  <si>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</si>
  <si>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</si>
  <si>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</si>
  <si>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</si>
  <si>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</si>
  <si>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</si>
  <si>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</si>
  <si>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</si>
  <si>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</si>
  <si>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</si>
  <si>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</si>
  <si>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</si>
  <si>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</si>
  <si>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</si>
  <si>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</si>
  <si>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</si>
  <si>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</si>
  <si>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</si>
  <si>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</si>
  <si>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</si>
  <si>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</si>
  <si>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</si>
  <si>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</si>
  <si>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</si>
  <si>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</si>
  <si>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</si>
  <si>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</si>
  <si>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</si>
  <si>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 xml:space="preserve">від "__" __________ 2024 року №___-VІІІ </t>
  </si>
  <si>
    <t>рішення Ананьївської міської ради</t>
  </si>
  <si>
    <t>ЗАТВЕРДЖЕНО</t>
  </si>
  <si>
    <t>ФІНАНСОВИЙ ПЛАН КОМУНАЛЬНОГО НЕКОМЕРЦІЙНОГО ПІДПРИЄМСТВА «АНАНЬЇВСЬКА БАГАТОПРОФІЛЬНА МІСЬКА ЛІКАРНЯ АНАНЬЇВСЬКОЇ МІСЬКОЇ РАДИ» зі змінами станом на 05 грудня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</si>
</sst>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topLeftCell="A82" zoomScale="115" zoomScaleNormal="75" zoomScaleSheetLayoutView="115" workbookViewId="0">
      <selection activeCell="F4" sqref="D4:F4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21.6" customHeight="1" x14ac:dyDescent="0.25">
      <c r="D2" s="48"/>
      <c r="E2" s="48"/>
      <c r="F2" s="48"/>
      <c r="G2" s="48"/>
    </row>
    <row r="3" spans="2:7" ht="1.2" customHeight="1" x14ac:dyDescent="0.25"/>
    <row r="4" spans="2:7" x14ac:dyDescent="0.25">
      <c r="D4" s="15"/>
      <c r="E4" s="15" t="s">
        <v>104</v>
      </c>
      <c r="F4" s="15"/>
    </row>
    <row r="5" spans="2:7" ht="18" customHeight="1" x14ac:dyDescent="0.25">
      <c r="E5" s="49" t="s">
        <v>103</v>
      </c>
      <c r="F5" s="49"/>
      <c r="G5" s="49"/>
    </row>
    <row r="6" spans="2:7" ht="18.75" customHeight="1" x14ac:dyDescent="0.25">
      <c r="E6" s="49" t="s">
        <v>102</v>
      </c>
      <c r="F6" s="49"/>
      <c r="G6" s="49"/>
    </row>
    <row r="7" spans="2:7" x14ac:dyDescent="0.25">
      <c r="E7" s="50"/>
      <c r="F7" s="50"/>
      <c r="G7" s="50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46" t="s">
        <v>7</v>
      </c>
      <c r="G14" s="47"/>
    </row>
    <row r="16" spans="2:7" x14ac:dyDescent="0.25">
      <c r="B16" s="53"/>
      <c r="C16" s="53"/>
      <c r="F16" s="54" t="s">
        <v>8</v>
      </c>
      <c r="G16" s="54"/>
    </row>
    <row r="17" spans="1:7" ht="63.75" customHeight="1" x14ac:dyDescent="0.25">
      <c r="A17" s="5" t="s">
        <v>9</v>
      </c>
      <c r="B17" s="55" t="s">
        <v>93</v>
      </c>
      <c r="C17" s="55"/>
      <c r="D17" s="55"/>
      <c r="E17" s="56"/>
      <c r="F17" s="6" t="s">
        <v>10</v>
      </c>
      <c r="G17" s="7">
        <v>1998615</v>
      </c>
    </row>
    <row r="18" spans="1:7" x14ac:dyDescent="0.25">
      <c r="A18" s="5" t="s">
        <v>11</v>
      </c>
      <c r="B18" s="51" t="s">
        <v>12</v>
      </c>
      <c r="C18" s="51"/>
      <c r="D18" s="51"/>
      <c r="E18" s="52"/>
      <c r="F18" s="8" t="s">
        <v>13</v>
      </c>
      <c r="G18" s="7">
        <v>430</v>
      </c>
    </row>
    <row r="19" spans="1:7" x14ac:dyDescent="0.25">
      <c r="A19" s="5" t="s">
        <v>14</v>
      </c>
      <c r="B19" s="51" t="s">
        <v>92</v>
      </c>
      <c r="C19" s="51"/>
      <c r="D19" s="51"/>
      <c r="E19" s="52"/>
      <c r="F19" s="8" t="s">
        <v>15</v>
      </c>
      <c r="G19" s="9">
        <v>5120210100</v>
      </c>
    </row>
    <row r="20" spans="1:7" x14ac:dyDescent="0.25">
      <c r="A20" s="5" t="s">
        <v>16</v>
      </c>
      <c r="B20" s="51" t="s">
        <v>91</v>
      </c>
      <c r="C20" s="51"/>
      <c r="D20" s="51"/>
      <c r="E20" s="52"/>
      <c r="F20" s="8" t="s">
        <v>17</v>
      </c>
      <c r="G20" s="7"/>
    </row>
    <row r="21" spans="1:7" x14ac:dyDescent="0.25">
      <c r="A21" s="5" t="s">
        <v>18</v>
      </c>
      <c r="B21" s="51" t="s">
        <v>19</v>
      </c>
      <c r="C21" s="51"/>
      <c r="D21" s="51"/>
      <c r="E21" s="52"/>
      <c r="F21" s="8" t="s">
        <v>20</v>
      </c>
      <c r="G21" s="7"/>
    </row>
    <row r="22" spans="1:7" ht="51.75" customHeight="1" x14ac:dyDescent="0.25">
      <c r="A22" s="5" t="s">
        <v>21</v>
      </c>
      <c r="B22" s="51" t="s">
        <v>22</v>
      </c>
      <c r="C22" s="51"/>
      <c r="D22" s="51"/>
      <c r="E22" s="52"/>
      <c r="F22" s="8" t="s">
        <v>23</v>
      </c>
      <c r="G22" s="7" t="s">
        <v>94</v>
      </c>
    </row>
    <row r="23" spans="1:7" x14ac:dyDescent="0.25">
      <c r="A23" s="5" t="s">
        <v>24</v>
      </c>
      <c r="B23" s="51" t="s">
        <v>25</v>
      </c>
      <c r="C23" s="51"/>
      <c r="D23" s="51"/>
      <c r="E23" s="52"/>
      <c r="F23" s="10"/>
      <c r="G23" s="11"/>
    </row>
    <row r="24" spans="1:7" ht="29.25" customHeight="1" x14ac:dyDescent="0.25">
      <c r="A24" s="5" t="s">
        <v>26</v>
      </c>
      <c r="B24" s="51" t="s">
        <v>27</v>
      </c>
      <c r="C24" s="51"/>
      <c r="D24" s="51"/>
      <c r="E24" s="52"/>
      <c r="F24" s="12"/>
      <c r="G24" s="12"/>
    </row>
    <row r="25" spans="1:7" x14ac:dyDescent="0.25">
      <c r="A25" s="5" t="s">
        <v>28</v>
      </c>
      <c r="B25" s="57" t="s">
        <v>95</v>
      </c>
      <c r="C25" s="57"/>
      <c r="D25" s="57"/>
      <c r="E25" s="58"/>
      <c r="F25" s="11"/>
      <c r="G25" s="11"/>
    </row>
    <row r="26" spans="1:7" x14ac:dyDescent="0.25">
      <c r="A26" s="5" t="s">
        <v>29</v>
      </c>
      <c r="B26" s="51" t="s">
        <v>96</v>
      </c>
      <c r="C26" s="51"/>
      <c r="D26" s="51"/>
      <c r="E26" s="52"/>
      <c r="F26" s="12"/>
      <c r="G26" s="12"/>
    </row>
    <row r="28" spans="1:7" ht="57.75" customHeight="1" x14ac:dyDescent="0.25">
      <c r="A28" s="59" t="s">
        <v>105</v>
      </c>
      <c r="B28" s="60"/>
      <c r="C28" s="60"/>
      <c r="D28" s="60"/>
      <c r="E28" s="60"/>
      <c r="F28" s="60"/>
      <c r="G28" s="60"/>
    </row>
    <row r="29" spans="1:7" x14ac:dyDescent="0.25">
      <c r="A29" s="60"/>
      <c r="B29" s="60"/>
      <c r="C29" s="60"/>
      <c r="D29" s="60"/>
      <c r="E29" s="60"/>
      <c r="F29" s="60"/>
      <c r="G29" s="60"/>
    </row>
    <row r="30" spans="1:7" ht="22.5" customHeight="1" x14ac:dyDescent="0.25">
      <c r="A30" s="39"/>
      <c r="B30" s="13"/>
      <c r="C30" s="39"/>
      <c r="D30" s="39"/>
      <c r="E30" s="61" t="s">
        <v>30</v>
      </c>
      <c r="F30" s="61"/>
      <c r="G30" s="39" t="s">
        <v>31</v>
      </c>
    </row>
    <row r="31" spans="1:7" ht="24.75" customHeight="1" x14ac:dyDescent="0.25">
      <c r="A31" s="54" t="s">
        <v>32</v>
      </c>
      <c r="B31" s="62" t="s">
        <v>33</v>
      </c>
      <c r="C31" s="62" t="s">
        <v>34</v>
      </c>
      <c r="D31" s="62" t="s">
        <v>35</v>
      </c>
      <c r="E31" s="62"/>
      <c r="F31" s="62"/>
      <c r="G31" s="62"/>
    </row>
    <row r="32" spans="1:7" ht="30.75" customHeight="1" x14ac:dyDescent="0.25">
      <c r="A32" s="54"/>
      <c r="B32" s="62"/>
      <c r="C32" s="62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55" t="s">
        <v>40</v>
      </c>
      <c r="B34" s="55"/>
      <c r="C34" s="55"/>
      <c r="D34" s="55"/>
      <c r="E34" s="55"/>
      <c r="F34" s="55"/>
      <c r="G34" s="65"/>
    </row>
    <row r="35" spans="1:10" s="15" customFormat="1" ht="20.100000000000001" customHeight="1" x14ac:dyDescent="0.25">
      <c r="A35" s="66" t="s">
        <v>41</v>
      </c>
      <c r="B35" s="66"/>
      <c r="C35" s="66"/>
      <c r="D35" s="66"/>
      <c r="E35" s="66"/>
      <c r="F35" s="66"/>
      <c r="G35" s="66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32589.1</v>
      </c>
      <c r="D36" s="18">
        <f>7025.2+957.6</f>
        <v>7982.8</v>
      </c>
      <c r="E36" s="18">
        <f>4609.4+5556.2</f>
        <v>10165.599999999999</v>
      </c>
      <c r="F36" s="18">
        <f>4551.4+2321.2+303.1</f>
        <v>7175.7</v>
      </c>
      <c r="G36" s="18">
        <f>4517.5+2288.7+458.8</f>
        <v>7265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45">
        <f>SUM(D37:G37)</f>
        <v>15474.9</v>
      </c>
      <c r="D37" s="18">
        <v>1702.2</v>
      </c>
      <c r="E37" s="18">
        <f>683.6+276.7+4000</f>
        <v>4960.3</v>
      </c>
      <c r="F37" s="18">
        <f>503+1000+300+40</f>
        <v>1843</v>
      </c>
      <c r="G37" s="18">
        <f>1476.1+193.3+160+140+5000</f>
        <v>6969.4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29588.6</v>
      </c>
      <c r="D40" s="18">
        <f>SUM(D42:D46)</f>
        <v>7277.3</v>
      </c>
      <c r="E40" s="18">
        <f>SUM(E42:E46)</f>
        <v>8763.2000000000007</v>
      </c>
      <c r="F40" s="18">
        <f>SUM(F42:F46)</f>
        <v>6498.4</v>
      </c>
      <c r="G40" s="18">
        <f>SUM(G42:G46)</f>
        <v>7049.6999999999989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2521.3000000000002</v>
      </c>
      <c r="D42" s="20">
        <v>281.3</v>
      </c>
      <c r="E42" s="20">
        <f>271.6+715.5</f>
        <v>987.1</v>
      </c>
      <c r="F42" s="20">
        <f>251.7+200+300</f>
        <v>751.7</v>
      </c>
      <c r="G42" s="20">
        <f>201.2+300</f>
        <v>501.2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18305.099999999999</v>
      </c>
      <c r="D43" s="20">
        <f>3900+957.6</f>
        <v>4857.6000000000004</v>
      </c>
      <c r="E43" s="20">
        <f>2112.4+3664.6</f>
        <v>5777</v>
      </c>
      <c r="F43" s="20">
        <f>2108+1021.2+303.1</f>
        <v>3432.2999999999997</v>
      </c>
      <c r="G43" s="20">
        <f>2499.4+1280+458.8</f>
        <v>4238.2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4484.3</v>
      </c>
      <c r="D44" s="20">
        <f>770+689.6</f>
        <v>1459.6</v>
      </c>
      <c r="E44" s="20">
        <v>908</v>
      </c>
      <c r="F44" s="20">
        <f>909+100</f>
        <v>1009</v>
      </c>
      <c r="G44" s="20">
        <f>699+408.7</f>
        <v>1107.7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4277.8999999999996</v>
      </c>
      <c r="D46" s="20">
        <v>678.8</v>
      </c>
      <c r="E46" s="20">
        <f>386.1+705</f>
        <v>1091.0999999999999</v>
      </c>
      <c r="F46" s="20">
        <f>305.4+1000</f>
        <v>1305.4000000000001</v>
      </c>
      <c r="G46" s="20">
        <f>762.6+300+140</f>
        <v>1202.5999999999999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8898.7000000000007</v>
      </c>
      <c r="D47" s="18">
        <f>SUM(D48:D52)</f>
        <v>2632.7000000000003</v>
      </c>
      <c r="E47" s="18">
        <f>SUM(E48:E52)</f>
        <v>2311</v>
      </c>
      <c r="F47" s="18">
        <f>SUM(F48:F52)</f>
        <v>1705.3000000000002</v>
      </c>
      <c r="G47" s="18">
        <f>SUM(G48:G52)</f>
        <v>2249.6999999999998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268.10000000000002</v>
      </c>
      <c r="D48" s="20">
        <v>65.3</v>
      </c>
      <c r="E48" s="20">
        <v>68.3</v>
      </c>
      <c r="F48" s="20">
        <v>69.2</v>
      </c>
      <c r="G48" s="20">
        <v>65.3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6263.2000000000007</v>
      </c>
      <c r="D49" s="20">
        <f>1935+145</f>
        <v>2080</v>
      </c>
      <c r="E49" s="20">
        <v>1277.3</v>
      </c>
      <c r="F49" s="20">
        <v>1153.4000000000001</v>
      </c>
      <c r="G49" s="20">
        <v>1752.5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1450.8</v>
      </c>
      <c r="D50" s="20">
        <v>330</v>
      </c>
      <c r="E50" s="20">
        <v>389</v>
      </c>
      <c r="F50" s="20">
        <v>389</v>
      </c>
      <c r="G50" s="20">
        <v>342.8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916.6</v>
      </c>
      <c r="D52" s="20">
        <v>157.4</v>
      </c>
      <c r="E52" s="20">
        <f>105.3+471.1</f>
        <v>576.4</v>
      </c>
      <c r="F52" s="20">
        <v>93.7</v>
      </c>
      <c r="G52" s="20">
        <v>89.1</v>
      </c>
      <c r="H52" s="44"/>
    </row>
    <row r="53" spans="1:9" ht="20.100000000000001" customHeight="1" x14ac:dyDescent="0.25">
      <c r="A53" s="67" t="s">
        <v>54</v>
      </c>
      <c r="B53" s="55"/>
      <c r="C53" s="55"/>
      <c r="D53" s="55"/>
      <c r="E53" s="55"/>
      <c r="F53" s="55"/>
      <c r="G53" s="65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2789.4</v>
      </c>
      <c r="D54" s="20">
        <f>D42+D48</f>
        <v>346.6</v>
      </c>
      <c r="E54" s="20">
        <f t="shared" ref="E54:G54" si="2">E42+E48</f>
        <v>1055.4000000000001</v>
      </c>
      <c r="F54" s="20">
        <f t="shared" si="2"/>
        <v>820.90000000000009</v>
      </c>
      <c r="G54" s="20">
        <f t="shared" si="2"/>
        <v>566.5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24568.300000000003</v>
      </c>
      <c r="D55" s="20">
        <f t="shared" ref="D55:G58" si="3">D43+D49</f>
        <v>6937.6</v>
      </c>
      <c r="E55" s="20">
        <f t="shared" si="3"/>
        <v>7054.3</v>
      </c>
      <c r="F55" s="20">
        <f t="shared" si="3"/>
        <v>4585.7</v>
      </c>
      <c r="G55" s="20">
        <f t="shared" si="3"/>
        <v>5990.7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5935.1</v>
      </c>
      <c r="D56" s="20">
        <f t="shared" si="3"/>
        <v>1789.6</v>
      </c>
      <c r="E56" s="20">
        <f t="shared" si="3"/>
        <v>1297</v>
      </c>
      <c r="F56" s="20">
        <f t="shared" si="3"/>
        <v>1398</v>
      </c>
      <c r="G56" s="20">
        <f t="shared" si="3"/>
        <v>1450.5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5194.5</v>
      </c>
      <c r="D58" s="20">
        <f t="shared" si="3"/>
        <v>836.19999999999993</v>
      </c>
      <c r="E58" s="20">
        <f t="shared" si="3"/>
        <v>1667.5</v>
      </c>
      <c r="F58" s="20">
        <f t="shared" si="3"/>
        <v>1399.1000000000001</v>
      </c>
      <c r="G58" s="20">
        <f t="shared" si="3"/>
        <v>1291.6999999999998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38487.300000000003</v>
      </c>
      <c r="D59" s="20">
        <f>SUM(D54:D58)</f>
        <v>9910.0000000000018</v>
      </c>
      <c r="E59" s="20">
        <f>SUM(E54:E58)</f>
        <v>11074.2</v>
      </c>
      <c r="F59" s="20">
        <f>SUM(F54:F58)</f>
        <v>8203.7000000000007</v>
      </c>
      <c r="G59" s="20">
        <f>SUM(G54:G58)</f>
        <v>9299.4</v>
      </c>
      <c r="H59" s="44"/>
    </row>
    <row r="60" spans="1:9" ht="19.5" customHeight="1" x14ac:dyDescent="0.25">
      <c r="A60" s="67" t="s">
        <v>57</v>
      </c>
      <c r="B60" s="55"/>
      <c r="C60" s="55"/>
      <c r="D60" s="55"/>
      <c r="E60" s="55"/>
      <c r="F60" s="55"/>
      <c r="G60" s="65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10476.700000000001</v>
      </c>
      <c r="D63" s="18">
        <f>SUM(D64:D69)</f>
        <v>0</v>
      </c>
      <c r="E63" s="18">
        <f>SUM(E64:E69)</f>
        <v>4276.7</v>
      </c>
      <c r="F63" s="18">
        <f>SUM(F64:F69)</f>
        <v>1040</v>
      </c>
      <c r="G63" s="18">
        <f>SUM(G64:G69)</f>
        <v>5160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160</v>
      </c>
      <c r="D65" s="20"/>
      <c r="E65" s="20"/>
      <c r="F65" s="20"/>
      <c r="G65" s="20">
        <v>160</v>
      </c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10316.700000000001</v>
      </c>
      <c r="D69" s="20">
        <v>0</v>
      </c>
      <c r="E69" s="20">
        <f>276.7+4000</f>
        <v>4276.7</v>
      </c>
      <c r="F69" s="20">
        <f>1000+40</f>
        <v>1040</v>
      </c>
      <c r="G69" s="20">
        <f>5000</f>
        <v>5000</v>
      </c>
      <c r="H69" s="44"/>
    </row>
    <row r="70" spans="1:8" ht="20.100000000000001" customHeight="1" x14ac:dyDescent="0.25">
      <c r="A70" s="67" t="s">
        <v>67</v>
      </c>
      <c r="B70" s="55"/>
      <c r="C70" s="55"/>
      <c r="D70" s="55"/>
      <c r="E70" s="55"/>
      <c r="F70" s="55"/>
      <c r="G70" s="65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5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5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5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5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5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5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5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5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5"/>
        <v>48964</v>
      </c>
      <c r="D81" s="18">
        <f>D36+D37+D38+D39+D61+D71</f>
        <v>9910</v>
      </c>
      <c r="E81" s="18">
        <f>E36+E37+E38+E39+E61+E71</f>
        <v>15350.899999999998</v>
      </c>
      <c r="F81" s="18">
        <f>F36+F37+F38+F39+F61+F71</f>
        <v>9243.7000000000007</v>
      </c>
      <c r="G81" s="18">
        <f>G36+G37+G38+G39+G61+G71</f>
        <v>14459.4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5"/>
        <v>48964.000000000007</v>
      </c>
      <c r="D82" s="18">
        <f>D59+D63+D76</f>
        <v>9910.0000000000018</v>
      </c>
      <c r="E82" s="18">
        <f>E59+E63+E76</f>
        <v>15350.900000000001</v>
      </c>
      <c r="F82" s="18">
        <f>F59+F63+F76</f>
        <v>9243.7000000000007</v>
      </c>
      <c r="G82" s="18">
        <f>G59+G63+G76</f>
        <v>14459.4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67" t="s">
        <v>78</v>
      </c>
      <c r="B84" s="55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150.25</v>
      </c>
      <c r="D85" s="43">
        <v>150.25</v>
      </c>
      <c r="E85" s="43">
        <v>150.25</v>
      </c>
      <c r="F85" s="43">
        <v>150.25</v>
      </c>
      <c r="G85" s="43">
        <v>150.25</v>
      </c>
      <c r="H85" s="44"/>
    </row>
    <row r="86" spans="1:8" ht="19.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101</v>
      </c>
      <c r="B90" s="33"/>
      <c r="C90" s="34"/>
      <c r="D90" s="35"/>
      <c r="E90" s="63" t="s">
        <v>96</v>
      </c>
      <c r="F90" s="63"/>
      <c r="G90" s="63"/>
    </row>
    <row r="91" spans="1:8" ht="20.100000000000001" customHeight="1" x14ac:dyDescent="0.25">
      <c r="A91" s="36" t="s">
        <v>87</v>
      </c>
      <c r="B91" s="2"/>
      <c r="C91" s="36"/>
      <c r="D91" s="36"/>
      <c r="E91" s="64" t="s">
        <v>88</v>
      </c>
      <c r="F91" s="64"/>
      <c r="G91" s="64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48"/>
      <c r="E2" s="48"/>
      <c r="F2" s="48"/>
      <c r="G2" s="48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64" t="s">
        <v>0</v>
      </c>
      <c r="G4" s="64"/>
    </row>
    <row r="5" spans="1:8" ht="18" x14ac:dyDescent="0.25">
      <c r="A5" s="2"/>
      <c r="B5" s="1"/>
      <c r="C5" s="2"/>
      <c r="D5" s="2"/>
      <c r="E5" s="49" t="s">
        <v>89</v>
      </c>
      <c r="F5" s="49"/>
      <c r="G5" s="49"/>
    </row>
    <row r="6" spans="1:8" ht="18" x14ac:dyDescent="0.25">
      <c r="A6" s="2"/>
      <c r="B6" s="1"/>
      <c r="C6" s="2"/>
      <c r="D6" s="2"/>
      <c r="E6" s="49" t="s">
        <v>90</v>
      </c>
      <c r="F6" s="49"/>
      <c r="G6" s="49"/>
    </row>
    <row r="7" spans="1:8" ht="18" x14ac:dyDescent="0.25">
      <c r="A7" s="2"/>
      <c r="B7" s="1"/>
      <c r="C7" s="2"/>
      <c r="D7" s="2"/>
      <c r="E7" s="50"/>
      <c r="F7" s="50"/>
      <c r="G7" s="50"/>
    </row>
    <row r="8" spans="1:8" ht="48.75" customHeight="1" x14ac:dyDescent="0.25">
      <c r="A8" s="2"/>
      <c r="B8" s="1"/>
      <c r="C8" s="2"/>
      <c r="D8" s="64" t="s">
        <v>1</v>
      </c>
      <c r="E8" s="64"/>
      <c r="F8" s="64"/>
      <c r="G8" s="64"/>
      <c r="H8" s="64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46" t="s">
        <v>7</v>
      </c>
      <c r="G14" s="47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3"/>
      <c r="C16" s="53"/>
      <c r="D16" s="2"/>
      <c r="E16" s="2"/>
      <c r="F16" s="54" t="s">
        <v>8</v>
      </c>
      <c r="G16" s="54"/>
    </row>
    <row r="17" spans="1:7" ht="33.75" customHeight="1" x14ac:dyDescent="0.25">
      <c r="A17" s="5" t="s">
        <v>9</v>
      </c>
      <c r="B17" s="51" t="s">
        <v>93</v>
      </c>
      <c r="C17" s="51"/>
      <c r="D17" s="51"/>
      <c r="E17" s="52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1" t="s">
        <v>12</v>
      </c>
      <c r="C18" s="51"/>
      <c r="D18" s="51"/>
      <c r="E18" s="52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1" t="s">
        <v>92</v>
      </c>
      <c r="C19" s="51"/>
      <c r="D19" s="51"/>
      <c r="E19" s="52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1" t="s">
        <v>91</v>
      </c>
      <c r="C20" s="51"/>
      <c r="D20" s="51"/>
      <c r="E20" s="52"/>
      <c r="F20" s="8" t="s">
        <v>17</v>
      </c>
      <c r="G20" s="7"/>
    </row>
    <row r="21" spans="1:7" ht="26.25" customHeight="1" x14ac:dyDescent="0.25">
      <c r="A21" s="5" t="s">
        <v>18</v>
      </c>
      <c r="B21" s="51" t="s">
        <v>19</v>
      </c>
      <c r="C21" s="51"/>
      <c r="D21" s="51"/>
      <c r="E21" s="52"/>
      <c r="F21" s="8" t="s">
        <v>20</v>
      </c>
      <c r="G21" s="7"/>
    </row>
    <row r="22" spans="1:7" ht="64.5" customHeight="1" x14ac:dyDescent="0.25">
      <c r="A22" s="5" t="s">
        <v>21</v>
      </c>
      <c r="B22" s="51" t="s">
        <v>22</v>
      </c>
      <c r="C22" s="51"/>
      <c r="D22" s="51"/>
      <c r="E22" s="52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1" t="s">
        <v>25</v>
      </c>
      <c r="C23" s="51"/>
      <c r="D23" s="51"/>
      <c r="E23" s="52"/>
      <c r="F23" s="10"/>
      <c r="G23" s="11"/>
    </row>
    <row r="24" spans="1:7" ht="39.75" customHeight="1" x14ac:dyDescent="0.25">
      <c r="A24" s="5" t="s">
        <v>26</v>
      </c>
      <c r="B24" s="51" t="s">
        <v>27</v>
      </c>
      <c r="C24" s="51"/>
      <c r="D24" s="51"/>
      <c r="E24" s="52"/>
      <c r="F24" s="12"/>
      <c r="G24" s="12"/>
    </row>
    <row r="25" spans="1:7" ht="15.6" x14ac:dyDescent="0.25">
      <c r="A25" s="5" t="s">
        <v>28</v>
      </c>
      <c r="B25" s="57" t="s">
        <v>95</v>
      </c>
      <c r="C25" s="57"/>
      <c r="D25" s="57"/>
      <c r="E25" s="58"/>
      <c r="F25" s="11"/>
      <c r="G25" s="11"/>
    </row>
    <row r="26" spans="1:7" ht="15.6" x14ac:dyDescent="0.25">
      <c r="A26" s="5" t="s">
        <v>29</v>
      </c>
      <c r="B26" s="51" t="s">
        <v>96</v>
      </c>
      <c r="C26" s="51"/>
      <c r="D26" s="51"/>
      <c r="E26" s="52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69" t="s">
        <v>97</v>
      </c>
      <c r="B28" s="69"/>
      <c r="C28" s="69"/>
      <c r="D28" s="69"/>
      <c r="E28" s="69"/>
      <c r="F28" s="69"/>
      <c r="G28" s="69"/>
    </row>
    <row r="29" spans="1:7" ht="17.399999999999999" x14ac:dyDescent="0.25">
      <c r="A29" s="60"/>
      <c r="B29" s="60"/>
      <c r="C29" s="60"/>
      <c r="D29" s="60"/>
      <c r="E29" s="60"/>
      <c r="F29" s="60"/>
      <c r="G29" s="60"/>
    </row>
    <row r="30" spans="1:7" ht="34.799999999999997" x14ac:dyDescent="0.25">
      <c r="A30" s="39"/>
      <c r="B30" s="13"/>
      <c r="C30" s="39"/>
      <c r="D30" s="39"/>
      <c r="E30" s="61" t="s">
        <v>30</v>
      </c>
      <c r="F30" s="61"/>
      <c r="G30" s="39" t="s">
        <v>31</v>
      </c>
    </row>
    <row r="31" spans="1:7" ht="18" x14ac:dyDescent="0.25">
      <c r="A31" s="54" t="s">
        <v>32</v>
      </c>
      <c r="B31" s="62" t="s">
        <v>33</v>
      </c>
      <c r="C31" s="62" t="s">
        <v>34</v>
      </c>
      <c r="D31" s="62" t="s">
        <v>35</v>
      </c>
      <c r="E31" s="62"/>
      <c r="F31" s="62"/>
      <c r="G31" s="62"/>
    </row>
    <row r="32" spans="1:7" ht="18" x14ac:dyDescent="0.25">
      <c r="A32" s="54"/>
      <c r="B32" s="62"/>
      <c r="C32" s="62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55" t="s">
        <v>40</v>
      </c>
      <c r="B34" s="55"/>
      <c r="C34" s="55"/>
      <c r="D34" s="55"/>
      <c r="E34" s="55"/>
      <c r="F34" s="55"/>
      <c r="G34" s="65"/>
    </row>
    <row r="35" spans="1:7" ht="15.6" x14ac:dyDescent="0.25">
      <c r="A35" s="66" t="s">
        <v>41</v>
      </c>
      <c r="B35" s="66"/>
      <c r="C35" s="66"/>
      <c r="D35" s="66"/>
      <c r="E35" s="66"/>
      <c r="F35" s="66"/>
      <c r="G35" s="66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7" t="s">
        <v>54</v>
      </c>
      <c r="B53" s="55"/>
      <c r="C53" s="55"/>
      <c r="D53" s="55"/>
      <c r="E53" s="55"/>
      <c r="F53" s="55"/>
      <c r="G53" s="65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7" t="s">
        <v>57</v>
      </c>
      <c r="B60" s="55"/>
      <c r="C60" s="55"/>
      <c r="D60" s="55"/>
      <c r="E60" s="55"/>
      <c r="F60" s="55"/>
      <c r="G60" s="65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7" t="s">
        <v>67</v>
      </c>
      <c r="B70" s="55"/>
      <c r="C70" s="55"/>
      <c r="D70" s="55"/>
      <c r="E70" s="55"/>
      <c r="F70" s="55"/>
      <c r="G70" s="65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7" t="s">
        <v>78</v>
      </c>
      <c r="B84" s="55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8" t="s">
        <v>96</v>
      </c>
      <c r="F90" s="68"/>
      <c r="G90" s="68"/>
    </row>
    <row r="91" spans="1:7" ht="18" x14ac:dyDescent="0.25">
      <c r="A91" s="36" t="s">
        <v>87</v>
      </c>
      <c r="B91" s="2"/>
      <c r="C91" s="36"/>
      <c r="D91" s="36"/>
      <c r="E91" s="64" t="s">
        <v>88</v>
      </c>
      <c r="F91" s="64"/>
      <c r="G91" s="64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2024-12-06T06:19:47Z</cp:lastPrinted>
  <dcterms:created xsi:type="dcterms:W3CDTF">2019-11-29T06:39:23Z</dcterms:created>
  <dcterms:modified xsi:type="dcterms:W3CDTF">2024-12-12T11:02:34Z</dcterms:modified>
</cp:coreProperties>
</file>