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46" i="1" l="1"/>
  <c r="G43" i="1"/>
  <c r="G37" i="1"/>
  <c r="G36" i="1"/>
  <c r="F43" i="1" l="1"/>
  <c r="F36" i="1"/>
  <c r="F69" i="1" l="1"/>
  <c r="F37" i="1"/>
  <c r="F42" i="1"/>
  <c r="E43" i="1" l="1"/>
  <c r="E36" i="1"/>
  <c r="G44" i="1" l="1"/>
  <c r="G42" i="1"/>
  <c r="F46" i="1"/>
  <c r="F44" i="1"/>
  <c r="E52" i="1"/>
  <c r="E46" i="1"/>
  <c r="E42" i="1"/>
  <c r="E69" i="1" l="1"/>
  <c r="D43" i="1"/>
  <c r="E37" i="1"/>
  <c r="D36" i="1"/>
  <c r="D44" i="1" l="1"/>
  <c r="D49" i="1" l="1"/>
  <c r="E63" i="1"/>
  <c r="D63" i="1"/>
  <c r="C36" i="1" l="1"/>
  <c r="F63" i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5" i="3"/>
  <c r="C74" i="3"/>
  <c r="C73" i="3"/>
  <c r="C72" i="3"/>
  <c r="G71" i="3"/>
  <c r="F71" i="3"/>
  <c r="E71" i="3"/>
  <c r="D71" i="3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D54" i="3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71" i="3" l="1"/>
  <c r="F81" i="3"/>
  <c r="D59" i="3"/>
  <c r="C76" i="3"/>
  <c r="E59" i="3"/>
  <c r="E82" i="3" s="1"/>
  <c r="E83" i="3" s="1"/>
  <c r="C56" i="3"/>
  <c r="C57" i="3"/>
  <c r="C58" i="3"/>
  <c r="C61" i="3"/>
  <c r="D81" i="3"/>
  <c r="C81" i="3" s="1"/>
  <c r="C40" i="3"/>
  <c r="C54" i="3"/>
  <c r="C63" i="3"/>
  <c r="C55" i="3"/>
  <c r="D82" i="3"/>
  <c r="G83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 s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59" i="3" l="1"/>
  <c r="C82" i="3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F83" i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<sst xmlns="http://schemas.openxmlformats.org/spreadsheetml/2006/main" count="223" uniqueCount="107">
  <si>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</si>
  <si>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</si>
  <si>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</si>
  <si>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</si>
  <si>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</si>
  <si>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</si>
  <si>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</si>
  <si>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</si>
  <si>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</si>
  <si>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</si>
  <si>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</si>
  <si>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</si>
  <si>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</si>
  <si>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</si>
  <si>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</si>
  <si>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</si>
  <si>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</si>
  <si>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</si>
  <si>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</si>
  <si>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</si>
  <si>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</si>
  <si>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</si>
  <si>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</si>
  <si>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</si>
  <si>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</si>
  <si>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</si>
  <si>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</si>
  <si>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</si>
  <si>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</si>
  <si>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</si>
  <si>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</si>
  <si>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</si>
  <si>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</si>
  <si>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</si>
  <si>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</si>
  <si>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</si>
  <si>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</si>
  <si>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</si>
  <si>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</si>
  <si>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</si>
  <si>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</si>
  <si>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</si>
  <si>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</si>
  <si>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</si>
  <si>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</si>
  <si>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</si>
  <si>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</si>
  <si>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</si>
  <si>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</si>
  <si>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</si>
  <si>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</si>
  <si>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</si>
  <si>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</si>
  <si>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</si>
  <si>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</si>
  <si>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</si>
  <si>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</si>
  <si>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</si>
  <si>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</si>
  <si>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</si>
  <si>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</si>
  <si>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</si>
  <si>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</si>
  <si>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</si>
  <si>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</si>
  <si>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</si>
  <si>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</si>
  <si>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</si>
  <si>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</si>
  <si>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</si>
  <si>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</si>
  <si>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</si>
  <si>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</si>
  <si>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</si>
  <si>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</si>
  <si>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</si>
  <si>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</si>
  <si>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</si>
  <si>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</si>
  <si>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</si>
  <si>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</si>
  <si>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</si>
  <si>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</si>
  <si>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</si>
  <si>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</si>
  <si>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</si>
  <si>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</si>
  <si>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</si>
  <si>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</si>
  <si>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</si>
  <si>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</si>
  <si>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</si>
  <si>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</si>
  <si>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</si>
  <si>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</si>
  <si>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</si>
  <si>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</si>
  <si>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</si>
  <si>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</si>
  <si>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</si>
  <si>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</si>
  <si>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</si>
  <si>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Ананьївської міської ради</t>
  </si>
  <si>
    <t>ЗАТВЕРДЖЕНО</t>
  </si>
  <si>
    <t>ФІНАНСОВИЙ ПЛАН КОМУНАЛЬНОГО НЕКОМЕРЦІЙНОГО ПІДПРИЄМСТВА «АНАНЬЇВСЬКА БАГАТОПРОФІЛЬНА МІСЬКА ЛІКАРНЯ АНАНЬЇВСЬКОЇ МІСЬКОЇ РАДИ» зі змінами станом на 05 грудня 2024 року</t>
  </si>
  <si>
    <t>від 20 грудня 2024 року  № 1339-VІІІ</t>
  </si>
  <si>
    <t>Анатолій КОЙЧЕВ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</si>
</sst>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1" fillId="0" borderId="0" xfId="0" applyNumberFormat="1" applyFont="1" applyAlignment="1">
      <alignment vertical="center"/>
    </xf>
    <xf numFmtId="165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166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7" fontId="1" fillId="0" borderId="0" xfId="0" applyNumberFormat="1" applyFont="1" applyAlignment="1">
      <alignment vertical="center"/>
    </xf>
    <xf numFmtId="2" fontId="4" fillId="0" borderId="1" xfId="0" applyNumberFormat="1" applyFont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Normal="75" zoomScaleSheetLayoutView="100" workbookViewId="0">
      <selection activeCell="M91" sqref="M91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48"/>
      <c r="E2" s="48"/>
      <c r="F2" s="48"/>
      <c r="G2" s="48"/>
    </row>
    <row r="3" spans="2:7" ht="12.75" customHeight="1" x14ac:dyDescent="0.25"/>
    <row r="4" spans="2:7" x14ac:dyDescent="0.25">
      <c r="E4" s="15" t="s">
        <v>103</v>
      </c>
      <c r="F4" s="15"/>
    </row>
    <row r="5" spans="2:7" ht="18" customHeight="1" x14ac:dyDescent="0.25">
      <c r="E5" s="49" t="s">
        <v>102</v>
      </c>
      <c r="F5" s="49"/>
      <c r="G5" s="49"/>
    </row>
    <row r="6" spans="2:7" ht="18.75" customHeight="1" x14ac:dyDescent="0.25">
      <c r="E6" s="49" t="s">
        <v>105</v>
      </c>
      <c r="F6" s="49"/>
      <c r="G6" s="49"/>
    </row>
    <row r="7" spans="2:7" x14ac:dyDescent="0.25">
      <c r="E7" s="50"/>
      <c r="F7" s="50"/>
      <c r="G7" s="50"/>
    </row>
    <row r="8" spans="2:7" ht="1.8" customHeight="1" x14ac:dyDescent="0.25"/>
    <row r="9" spans="2:7" hidden="1" x14ac:dyDescent="0.25"/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46" t="s">
        <v>7</v>
      </c>
      <c r="G14" s="47"/>
    </row>
    <row r="16" spans="2:7" x14ac:dyDescent="0.25">
      <c r="B16" s="53"/>
      <c r="C16" s="53"/>
      <c r="F16" s="54" t="s">
        <v>8</v>
      </c>
      <c r="G16" s="54"/>
    </row>
    <row r="17" spans="1:7" ht="63.75" customHeight="1" x14ac:dyDescent="0.25">
      <c r="A17" s="5" t="s">
        <v>9</v>
      </c>
      <c r="B17" s="55" t="s">
        <v>93</v>
      </c>
      <c r="C17" s="55"/>
      <c r="D17" s="55"/>
      <c r="E17" s="56"/>
      <c r="F17" s="6" t="s">
        <v>10</v>
      </c>
      <c r="G17" s="7">
        <v>1998615</v>
      </c>
    </row>
    <row r="18" spans="1:7" x14ac:dyDescent="0.25">
      <c r="A18" s="5" t="s">
        <v>11</v>
      </c>
      <c r="B18" s="51" t="s">
        <v>12</v>
      </c>
      <c r="C18" s="51"/>
      <c r="D18" s="51"/>
      <c r="E18" s="52"/>
      <c r="F18" s="8" t="s">
        <v>13</v>
      </c>
      <c r="G18" s="7">
        <v>430</v>
      </c>
    </row>
    <row r="19" spans="1:7" x14ac:dyDescent="0.25">
      <c r="A19" s="5" t="s">
        <v>14</v>
      </c>
      <c r="B19" s="51" t="s">
        <v>92</v>
      </c>
      <c r="C19" s="51"/>
      <c r="D19" s="51"/>
      <c r="E19" s="52"/>
      <c r="F19" s="8" t="s">
        <v>15</v>
      </c>
      <c r="G19" s="9">
        <v>5120210100</v>
      </c>
    </row>
    <row r="20" spans="1:7" x14ac:dyDescent="0.25">
      <c r="A20" s="5" t="s">
        <v>16</v>
      </c>
      <c r="B20" s="51" t="s">
        <v>91</v>
      </c>
      <c r="C20" s="51"/>
      <c r="D20" s="51"/>
      <c r="E20" s="52"/>
      <c r="F20" s="8" t="s">
        <v>17</v>
      </c>
      <c r="G20" s="7"/>
    </row>
    <row r="21" spans="1:7" x14ac:dyDescent="0.25">
      <c r="A21" s="5" t="s">
        <v>18</v>
      </c>
      <c r="B21" s="51" t="s">
        <v>19</v>
      </c>
      <c r="C21" s="51"/>
      <c r="D21" s="51"/>
      <c r="E21" s="52"/>
      <c r="F21" s="8" t="s">
        <v>20</v>
      </c>
      <c r="G21" s="7"/>
    </row>
    <row r="22" spans="1:7" ht="51.75" customHeight="1" x14ac:dyDescent="0.25">
      <c r="A22" s="5" t="s">
        <v>21</v>
      </c>
      <c r="B22" s="51" t="s">
        <v>22</v>
      </c>
      <c r="C22" s="51"/>
      <c r="D22" s="51"/>
      <c r="E22" s="52"/>
      <c r="F22" s="8" t="s">
        <v>23</v>
      </c>
      <c r="G22" s="7" t="s">
        <v>94</v>
      </c>
    </row>
    <row r="23" spans="1:7" x14ac:dyDescent="0.25">
      <c r="A23" s="5" t="s">
        <v>24</v>
      </c>
      <c r="B23" s="51" t="s">
        <v>25</v>
      </c>
      <c r="C23" s="51"/>
      <c r="D23" s="51"/>
      <c r="E23" s="52"/>
      <c r="F23" s="10"/>
      <c r="G23" s="11"/>
    </row>
    <row r="24" spans="1:7" ht="29.25" customHeight="1" x14ac:dyDescent="0.25">
      <c r="A24" s="5" t="s">
        <v>26</v>
      </c>
      <c r="B24" s="51" t="s">
        <v>27</v>
      </c>
      <c r="C24" s="51"/>
      <c r="D24" s="51"/>
      <c r="E24" s="52"/>
      <c r="F24" s="12"/>
      <c r="G24" s="12"/>
    </row>
    <row r="25" spans="1:7" x14ac:dyDescent="0.25">
      <c r="A25" s="5" t="s">
        <v>28</v>
      </c>
      <c r="B25" s="57" t="s">
        <v>95</v>
      </c>
      <c r="C25" s="57"/>
      <c r="D25" s="57"/>
      <c r="E25" s="58"/>
      <c r="F25" s="11"/>
      <c r="G25" s="11"/>
    </row>
    <row r="26" spans="1:7" x14ac:dyDescent="0.25">
      <c r="A26" s="5" t="s">
        <v>29</v>
      </c>
      <c r="B26" s="51" t="s">
        <v>96</v>
      </c>
      <c r="C26" s="51"/>
      <c r="D26" s="51"/>
      <c r="E26" s="52"/>
      <c r="F26" s="12"/>
      <c r="G26" s="12"/>
    </row>
    <row r="28" spans="1:7" ht="57.75" customHeight="1" x14ac:dyDescent="0.25">
      <c r="A28" s="59" t="s">
        <v>104</v>
      </c>
      <c r="B28" s="60"/>
      <c r="C28" s="60"/>
      <c r="D28" s="60"/>
      <c r="E28" s="60"/>
      <c r="F28" s="60"/>
      <c r="G28" s="60"/>
    </row>
    <row r="29" spans="1:7" x14ac:dyDescent="0.25">
      <c r="A29" s="60"/>
      <c r="B29" s="60"/>
      <c r="C29" s="60"/>
      <c r="D29" s="60"/>
      <c r="E29" s="60"/>
      <c r="F29" s="60"/>
      <c r="G29" s="60"/>
    </row>
    <row r="30" spans="1:7" ht="22.5" customHeight="1" x14ac:dyDescent="0.25">
      <c r="A30" s="39"/>
      <c r="B30" s="13"/>
      <c r="C30" s="39"/>
      <c r="D30" s="39"/>
      <c r="E30" s="61" t="s">
        <v>30</v>
      </c>
      <c r="F30" s="61"/>
      <c r="G30" s="39" t="s">
        <v>31</v>
      </c>
    </row>
    <row r="31" spans="1:7" ht="24.75" customHeight="1" x14ac:dyDescent="0.25">
      <c r="A31" s="54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30.75" customHeight="1" x14ac:dyDescent="0.25">
      <c r="A32" s="54"/>
      <c r="B32" s="62"/>
      <c r="C32" s="6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10" ht="18" customHeight="1" x14ac:dyDescent="0.25">
      <c r="A34" s="55" t="s">
        <v>40</v>
      </c>
      <c r="B34" s="55"/>
      <c r="C34" s="55"/>
      <c r="D34" s="55"/>
      <c r="E34" s="55"/>
      <c r="F34" s="55"/>
      <c r="G34" s="65"/>
    </row>
    <row r="35" spans="1:10" s="15" customFormat="1" ht="20.100000000000001" customHeight="1" x14ac:dyDescent="0.25">
      <c r="A35" s="66" t="s">
        <v>41</v>
      </c>
      <c r="B35" s="66"/>
      <c r="C35" s="66"/>
      <c r="D35" s="66"/>
      <c r="E35" s="66"/>
      <c r="F35" s="66"/>
      <c r="G35" s="66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32589.1</v>
      </c>
      <c r="D36" s="18">
        <f>7025.2+957.6</f>
        <v>7982.8</v>
      </c>
      <c r="E36" s="18">
        <f>4609.4+5556.2</f>
        <v>10165.599999999999</v>
      </c>
      <c r="F36" s="18">
        <f>4551.4+2321.2+303.1</f>
        <v>7175.7</v>
      </c>
      <c r="G36" s="18">
        <f>4517.5+2288.7+458.8</f>
        <v>7265</v>
      </c>
      <c r="H36" s="44"/>
    </row>
    <row r="37" spans="1:10" s="15" customFormat="1" ht="17.399999999999999" x14ac:dyDescent="0.25">
      <c r="A37" s="16" t="s">
        <v>43</v>
      </c>
      <c r="B37" s="17">
        <v>110</v>
      </c>
      <c r="C37" s="45">
        <f>SUM(D37:G37)</f>
        <v>15474.9</v>
      </c>
      <c r="D37" s="18">
        <v>1702.2</v>
      </c>
      <c r="E37" s="18">
        <f>683.6+276.7+4000</f>
        <v>4960.3</v>
      </c>
      <c r="F37" s="18">
        <f>503+1000+300+40</f>
        <v>1843</v>
      </c>
      <c r="G37" s="18">
        <f>1476.1+193.3+160+140+5000</f>
        <v>6969.4</v>
      </c>
      <c r="H37" s="44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44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44"/>
    </row>
    <row r="40" spans="1:10" ht="30.75" customHeight="1" x14ac:dyDescent="0.25">
      <c r="A40" s="38" t="s">
        <v>46</v>
      </c>
      <c r="B40" s="17">
        <v>140</v>
      </c>
      <c r="C40" s="18">
        <f>SUM(D40:G40)</f>
        <v>29588.6</v>
      </c>
      <c r="D40" s="18">
        <f>SUM(D42:D46)</f>
        <v>7277.3</v>
      </c>
      <c r="E40" s="18">
        <f>SUM(E42:E46)</f>
        <v>8763.2000000000007</v>
      </c>
      <c r="F40" s="18">
        <f>SUM(F42:F46)</f>
        <v>6498.4</v>
      </c>
      <c r="G40" s="18">
        <f>SUM(G42:G46)</f>
        <v>7049.6999999999989</v>
      </c>
      <c r="H40" s="44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44"/>
    </row>
    <row r="42" spans="1:10" ht="20.100000000000001" customHeight="1" x14ac:dyDescent="0.25">
      <c r="A42" s="16" t="s">
        <v>48</v>
      </c>
      <c r="B42" s="21">
        <v>141</v>
      </c>
      <c r="C42" s="20">
        <f t="shared" ref="C42:C52" si="0">SUM(D42:G42)</f>
        <v>2521.3000000000002</v>
      </c>
      <c r="D42" s="20">
        <v>281.3</v>
      </c>
      <c r="E42" s="20">
        <f>271.6+715.5</f>
        <v>987.1</v>
      </c>
      <c r="F42" s="20">
        <f>251.7+200+300</f>
        <v>751.7</v>
      </c>
      <c r="G42" s="20">
        <f>201.2+300</f>
        <v>501.2</v>
      </c>
      <c r="H42" s="44"/>
    </row>
    <row r="43" spans="1:10" ht="20.100000000000001" customHeight="1" x14ac:dyDescent="0.25">
      <c r="A43" s="16" t="s">
        <v>49</v>
      </c>
      <c r="B43" s="21">
        <v>142</v>
      </c>
      <c r="C43" s="20">
        <f t="shared" si="0"/>
        <v>18305.099999999999</v>
      </c>
      <c r="D43" s="20">
        <f>3900+957.6</f>
        <v>4857.6000000000004</v>
      </c>
      <c r="E43" s="20">
        <f>2112.4+3664.6</f>
        <v>5777</v>
      </c>
      <c r="F43" s="20">
        <f>2108+1021.2+303.1</f>
        <v>3432.2999999999997</v>
      </c>
      <c r="G43" s="20">
        <f>2499.4+1280+458.8</f>
        <v>4238.2</v>
      </c>
      <c r="H43" s="44"/>
    </row>
    <row r="44" spans="1:10" ht="20.100000000000001" customHeight="1" x14ac:dyDescent="0.25">
      <c r="A44" s="16" t="s">
        <v>50</v>
      </c>
      <c r="B44" s="21">
        <v>143</v>
      </c>
      <c r="C44" s="20">
        <f t="shared" si="0"/>
        <v>4484.3</v>
      </c>
      <c r="D44" s="20">
        <f>770+689.6</f>
        <v>1459.6</v>
      </c>
      <c r="E44" s="20">
        <v>908</v>
      </c>
      <c r="F44" s="20">
        <f>909+100</f>
        <v>1009</v>
      </c>
      <c r="G44" s="20">
        <f>699+408.7</f>
        <v>1107.7</v>
      </c>
      <c r="H44" s="44"/>
    </row>
    <row r="45" spans="1:10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44"/>
      <c r="J45" s="42"/>
    </row>
    <row r="46" spans="1:10" ht="20.25" customHeight="1" x14ac:dyDescent="0.25">
      <c r="A46" s="16" t="s">
        <v>52</v>
      </c>
      <c r="B46" s="21">
        <v>145</v>
      </c>
      <c r="C46" s="20">
        <f t="shared" si="0"/>
        <v>4277.8999999999996</v>
      </c>
      <c r="D46" s="20">
        <v>678.8</v>
      </c>
      <c r="E46" s="20">
        <f>386.1+705</f>
        <v>1091.0999999999999</v>
      </c>
      <c r="F46" s="20">
        <f>305.4+1000</f>
        <v>1305.4000000000001</v>
      </c>
      <c r="G46" s="20">
        <f>762.6+300+140</f>
        <v>1202.5999999999999</v>
      </c>
      <c r="H46" s="44"/>
      <c r="J46" s="42"/>
    </row>
    <row r="47" spans="1:10" ht="24.75" customHeight="1" x14ac:dyDescent="0.25">
      <c r="A47" s="38" t="s">
        <v>53</v>
      </c>
      <c r="B47" s="17">
        <v>150</v>
      </c>
      <c r="C47" s="18">
        <f t="shared" si="0"/>
        <v>8898.7000000000007</v>
      </c>
      <c r="D47" s="18">
        <f>SUM(D48:D52)</f>
        <v>2632.7000000000003</v>
      </c>
      <c r="E47" s="18">
        <f>SUM(E48:E52)</f>
        <v>2311</v>
      </c>
      <c r="F47" s="18">
        <f>SUM(F48:F52)</f>
        <v>1705.3000000000002</v>
      </c>
      <c r="G47" s="18">
        <f>SUM(G48:G52)</f>
        <v>2249.6999999999998</v>
      </c>
      <c r="H47" s="44"/>
      <c r="J47" s="42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268.10000000000002</v>
      </c>
      <c r="D48" s="20">
        <v>65.3</v>
      </c>
      <c r="E48" s="20">
        <v>68.3</v>
      </c>
      <c r="F48" s="20">
        <v>69.2</v>
      </c>
      <c r="G48" s="20">
        <v>65.3</v>
      </c>
      <c r="H48" s="44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6263.2000000000007</v>
      </c>
      <c r="D49" s="20">
        <f>1935+145</f>
        <v>2080</v>
      </c>
      <c r="E49" s="20">
        <v>1277.3</v>
      </c>
      <c r="F49" s="20">
        <v>1153.4000000000001</v>
      </c>
      <c r="G49" s="20">
        <v>1752.5</v>
      </c>
      <c r="H49" s="44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1450.8</v>
      </c>
      <c r="D50" s="20">
        <v>330</v>
      </c>
      <c r="E50" s="20">
        <v>389</v>
      </c>
      <c r="F50" s="20">
        <v>389</v>
      </c>
      <c r="G50" s="20">
        <v>342.8</v>
      </c>
      <c r="H50" s="44"/>
    </row>
    <row r="51" spans="1:9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44"/>
      <c r="I51" s="22"/>
    </row>
    <row r="52" spans="1:9" ht="20.100000000000001" customHeight="1" x14ac:dyDescent="0.25">
      <c r="A52" s="16" t="s">
        <v>52</v>
      </c>
      <c r="B52" s="19">
        <v>155</v>
      </c>
      <c r="C52" s="20">
        <f t="shared" si="0"/>
        <v>916.6</v>
      </c>
      <c r="D52" s="20">
        <v>157.4</v>
      </c>
      <c r="E52" s="20">
        <f>105.3+471.1</f>
        <v>576.4</v>
      </c>
      <c r="F52" s="20">
        <v>93.7</v>
      </c>
      <c r="G52" s="20">
        <v>89.1</v>
      </c>
      <c r="H52" s="44"/>
    </row>
    <row r="53" spans="1:9" ht="20.100000000000001" customHeight="1" x14ac:dyDescent="0.25">
      <c r="A53" s="67" t="s">
        <v>54</v>
      </c>
      <c r="B53" s="55"/>
      <c r="C53" s="55"/>
      <c r="D53" s="55"/>
      <c r="E53" s="55"/>
      <c r="F53" s="55"/>
      <c r="G53" s="65"/>
      <c r="H53" s="44"/>
    </row>
    <row r="54" spans="1:9" ht="20.100000000000001" customHeight="1" x14ac:dyDescent="0.25">
      <c r="A54" s="16" t="s">
        <v>48</v>
      </c>
      <c r="B54" s="7">
        <v>200</v>
      </c>
      <c r="C54" s="20">
        <f t="shared" ref="C54:C59" si="1">SUM(D54:G54)</f>
        <v>2789.4</v>
      </c>
      <c r="D54" s="20">
        <f>D42+D48</f>
        <v>346.6</v>
      </c>
      <c r="E54" s="20">
        <f t="shared" ref="E54:G54" si="2">E42+E48</f>
        <v>1055.4000000000001</v>
      </c>
      <c r="F54" s="20">
        <f t="shared" si="2"/>
        <v>820.90000000000009</v>
      </c>
      <c r="G54" s="20">
        <f t="shared" si="2"/>
        <v>566.5</v>
      </c>
      <c r="H54" s="44"/>
    </row>
    <row r="55" spans="1:9" ht="20.100000000000001" customHeight="1" x14ac:dyDescent="0.25">
      <c r="A55" s="16" t="s">
        <v>49</v>
      </c>
      <c r="B55" s="7">
        <v>210</v>
      </c>
      <c r="C55" s="20">
        <f t="shared" si="1"/>
        <v>24568.300000000003</v>
      </c>
      <c r="D55" s="20">
        <f t="shared" ref="D55:G58" si="3">D43+D49</f>
        <v>6937.6</v>
      </c>
      <c r="E55" s="20">
        <f t="shared" si="3"/>
        <v>7054.3</v>
      </c>
      <c r="F55" s="20">
        <f t="shared" si="3"/>
        <v>4585.7</v>
      </c>
      <c r="G55" s="20">
        <f t="shared" si="3"/>
        <v>5990.7</v>
      </c>
      <c r="H55" s="44"/>
    </row>
    <row r="56" spans="1:9" ht="20.100000000000001" customHeight="1" x14ac:dyDescent="0.25">
      <c r="A56" s="16" t="s">
        <v>50</v>
      </c>
      <c r="B56" s="7">
        <v>220</v>
      </c>
      <c r="C56" s="20">
        <f t="shared" si="1"/>
        <v>5935.1</v>
      </c>
      <c r="D56" s="20">
        <f t="shared" si="3"/>
        <v>1789.6</v>
      </c>
      <c r="E56" s="20">
        <f t="shared" si="3"/>
        <v>1297</v>
      </c>
      <c r="F56" s="20">
        <f t="shared" si="3"/>
        <v>1398</v>
      </c>
      <c r="G56" s="20">
        <f t="shared" si="3"/>
        <v>1450.5</v>
      </c>
      <c r="H56" s="44"/>
    </row>
    <row r="57" spans="1:9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44"/>
    </row>
    <row r="58" spans="1:9" ht="20.100000000000001" customHeight="1" x14ac:dyDescent="0.25">
      <c r="A58" s="16" t="s">
        <v>55</v>
      </c>
      <c r="B58" s="7">
        <v>240</v>
      </c>
      <c r="C58" s="20">
        <f t="shared" si="1"/>
        <v>5194.5</v>
      </c>
      <c r="D58" s="20">
        <f t="shared" si="3"/>
        <v>836.19999999999993</v>
      </c>
      <c r="E58" s="20">
        <f t="shared" si="3"/>
        <v>1667.5</v>
      </c>
      <c r="F58" s="20">
        <f t="shared" si="3"/>
        <v>1399.1000000000001</v>
      </c>
      <c r="G58" s="20">
        <f t="shared" si="3"/>
        <v>1291.6999999999998</v>
      </c>
      <c r="H58" s="44"/>
    </row>
    <row r="59" spans="1:9" ht="20.100000000000001" customHeight="1" x14ac:dyDescent="0.25">
      <c r="A59" s="16" t="s">
        <v>56</v>
      </c>
      <c r="B59" s="7">
        <v>250</v>
      </c>
      <c r="C59" s="20">
        <f t="shared" si="1"/>
        <v>38487.300000000003</v>
      </c>
      <c r="D59" s="20">
        <f>SUM(D54:D58)</f>
        <v>9910.0000000000018</v>
      </c>
      <c r="E59" s="20">
        <f>SUM(E54:E58)</f>
        <v>11074.2</v>
      </c>
      <c r="F59" s="20">
        <f>SUM(F54:F58)</f>
        <v>8203.7000000000007</v>
      </c>
      <c r="G59" s="20">
        <f>SUM(G54:G58)</f>
        <v>9299.4</v>
      </c>
      <c r="H59" s="44"/>
    </row>
    <row r="60" spans="1:9" ht="19.5" customHeight="1" x14ac:dyDescent="0.25">
      <c r="A60" s="67" t="s">
        <v>57</v>
      </c>
      <c r="B60" s="55"/>
      <c r="C60" s="55"/>
      <c r="D60" s="55"/>
      <c r="E60" s="55"/>
      <c r="F60" s="55"/>
      <c r="G60" s="65"/>
      <c r="H60" s="44"/>
    </row>
    <row r="61" spans="1:9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  <c r="H61" s="44"/>
    </row>
    <row r="62" spans="1:9" ht="30.75" customHeight="1" x14ac:dyDescent="0.25">
      <c r="A62" s="16" t="s">
        <v>59</v>
      </c>
      <c r="B62" s="24">
        <v>301</v>
      </c>
      <c r="C62" s="20">
        <f t="shared" si="4"/>
        <v>0</v>
      </c>
      <c r="D62" s="23"/>
      <c r="E62" s="23"/>
      <c r="F62" s="20"/>
      <c r="G62" s="20"/>
      <c r="H62" s="44"/>
    </row>
    <row r="63" spans="1:9" ht="29.25" customHeight="1" x14ac:dyDescent="0.25">
      <c r="A63" s="38" t="s">
        <v>60</v>
      </c>
      <c r="B63" s="25">
        <v>400</v>
      </c>
      <c r="C63" s="18">
        <f t="shared" si="4"/>
        <v>10476.700000000001</v>
      </c>
      <c r="D63" s="18">
        <f>SUM(D64:D69)</f>
        <v>0</v>
      </c>
      <c r="E63" s="18">
        <f>SUM(E64:E69)</f>
        <v>4276.7</v>
      </c>
      <c r="F63" s="18">
        <f>SUM(F64:F69)</f>
        <v>1040</v>
      </c>
      <c r="G63" s="18">
        <f>SUM(G64:G69)</f>
        <v>5160</v>
      </c>
      <c r="H63" s="44"/>
    </row>
    <row r="64" spans="1:9" ht="20.100000000000001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  <c r="H64" s="44"/>
    </row>
    <row r="65" spans="1:8" ht="20.100000000000001" customHeight="1" x14ac:dyDescent="0.25">
      <c r="A65" s="16" t="s">
        <v>62</v>
      </c>
      <c r="B65" s="27">
        <v>420</v>
      </c>
      <c r="C65" s="20">
        <f t="shared" si="4"/>
        <v>160</v>
      </c>
      <c r="D65" s="20"/>
      <c r="E65" s="20"/>
      <c r="F65" s="20"/>
      <c r="G65" s="20">
        <v>160</v>
      </c>
      <c r="H65" s="44"/>
    </row>
    <row r="66" spans="1:8" ht="30.75" customHeight="1" x14ac:dyDescent="0.25">
      <c r="A66" s="16" t="s">
        <v>63</v>
      </c>
      <c r="B66" s="26">
        <v>430</v>
      </c>
      <c r="C66" s="20">
        <f t="shared" si="4"/>
        <v>0</v>
      </c>
      <c r="D66" s="20"/>
      <c r="E66" s="20"/>
      <c r="F66" s="20"/>
      <c r="G66" s="20"/>
      <c r="H66" s="44"/>
    </row>
    <row r="67" spans="1:8" ht="28.5" customHeight="1" x14ac:dyDescent="0.25">
      <c r="A67" s="16" t="s">
        <v>64</v>
      </c>
      <c r="B67" s="27">
        <v>440</v>
      </c>
      <c r="C67" s="20">
        <f t="shared" si="4"/>
        <v>0</v>
      </c>
      <c r="D67" s="20"/>
      <c r="E67" s="20"/>
      <c r="F67" s="20"/>
      <c r="G67" s="20"/>
      <c r="H67" s="44"/>
    </row>
    <row r="68" spans="1:8" ht="30.75" customHeight="1" x14ac:dyDescent="0.25">
      <c r="A68" s="16" t="s">
        <v>65</v>
      </c>
      <c r="B68" s="26">
        <v>450</v>
      </c>
      <c r="C68" s="20">
        <f t="shared" si="4"/>
        <v>0</v>
      </c>
      <c r="D68" s="20"/>
      <c r="E68" s="20"/>
      <c r="F68" s="20"/>
      <c r="G68" s="20"/>
      <c r="H68" s="44"/>
    </row>
    <row r="69" spans="1:8" ht="20.100000000000001" customHeight="1" x14ac:dyDescent="0.25">
      <c r="A69" s="16" t="s">
        <v>66</v>
      </c>
      <c r="B69" s="24">
        <v>460</v>
      </c>
      <c r="C69" s="20">
        <f t="shared" si="4"/>
        <v>10316.700000000001</v>
      </c>
      <c r="D69" s="20">
        <v>0</v>
      </c>
      <c r="E69" s="20">
        <f>276.7+4000</f>
        <v>4276.7</v>
      </c>
      <c r="F69" s="20">
        <f>1000+40</f>
        <v>1040</v>
      </c>
      <c r="G69" s="20">
        <f>5000</f>
        <v>5000</v>
      </c>
      <c r="H69" s="44"/>
    </row>
    <row r="70" spans="1:8" ht="20.100000000000001" customHeight="1" x14ac:dyDescent="0.25">
      <c r="A70" s="67" t="s">
        <v>67</v>
      </c>
      <c r="B70" s="55"/>
      <c r="C70" s="55"/>
      <c r="D70" s="55"/>
      <c r="E70" s="55"/>
      <c r="F70" s="55"/>
      <c r="G70" s="65"/>
      <c r="H70" s="44"/>
    </row>
    <row r="71" spans="1:8" ht="33.75" customHeight="1" x14ac:dyDescent="0.25">
      <c r="A71" s="16" t="s">
        <v>68</v>
      </c>
      <c r="B71" s="7">
        <v>500</v>
      </c>
      <c r="C71" s="20">
        <f t="shared" ref="C71:C83" si="5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44"/>
    </row>
    <row r="72" spans="1:8" ht="20.100000000000001" customHeight="1" x14ac:dyDescent="0.25">
      <c r="A72" s="28" t="s">
        <v>69</v>
      </c>
      <c r="B72" s="24">
        <v>501</v>
      </c>
      <c r="C72" s="20">
        <f t="shared" si="5"/>
        <v>0</v>
      </c>
      <c r="D72" s="20"/>
      <c r="E72" s="20"/>
      <c r="F72" s="20"/>
      <c r="G72" s="20"/>
      <c r="H72" s="44"/>
    </row>
    <row r="73" spans="1:8" ht="20.100000000000001" customHeight="1" x14ac:dyDescent="0.25">
      <c r="A73" s="28" t="s">
        <v>70</v>
      </c>
      <c r="B73" s="24">
        <v>502</v>
      </c>
      <c r="C73" s="20">
        <f t="shared" si="5"/>
        <v>0</v>
      </c>
      <c r="D73" s="20"/>
      <c r="E73" s="20"/>
      <c r="F73" s="20"/>
      <c r="G73" s="20"/>
      <c r="H73" s="44"/>
    </row>
    <row r="74" spans="1:8" ht="20.100000000000001" customHeight="1" x14ac:dyDescent="0.25">
      <c r="A74" s="28" t="s">
        <v>71</v>
      </c>
      <c r="B74" s="24">
        <v>503</v>
      </c>
      <c r="C74" s="20">
        <f t="shared" si="5"/>
        <v>0</v>
      </c>
      <c r="D74" s="20"/>
      <c r="E74" s="20"/>
      <c r="F74" s="20"/>
      <c r="G74" s="20"/>
      <c r="H74" s="44"/>
    </row>
    <row r="75" spans="1:8" ht="20.100000000000001" customHeight="1" x14ac:dyDescent="0.25">
      <c r="A75" s="16" t="s">
        <v>72</v>
      </c>
      <c r="B75" s="7">
        <v>510</v>
      </c>
      <c r="C75" s="20">
        <f t="shared" si="5"/>
        <v>0</v>
      </c>
      <c r="D75" s="20"/>
      <c r="E75" s="20"/>
      <c r="F75" s="20"/>
      <c r="G75" s="20"/>
      <c r="H75" s="44"/>
    </row>
    <row r="76" spans="1:8" ht="33.75" customHeight="1" x14ac:dyDescent="0.25">
      <c r="A76" s="16" t="s">
        <v>73</v>
      </c>
      <c r="B76" s="7">
        <v>520</v>
      </c>
      <c r="C76" s="20">
        <f t="shared" si="5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44"/>
    </row>
    <row r="77" spans="1:8" ht="15.75" customHeight="1" x14ac:dyDescent="0.25">
      <c r="A77" s="28" t="s">
        <v>69</v>
      </c>
      <c r="B77" s="24">
        <v>521</v>
      </c>
      <c r="C77" s="20">
        <f t="shared" si="5"/>
        <v>0</v>
      </c>
      <c r="D77" s="20"/>
      <c r="E77" s="20"/>
      <c r="F77" s="20"/>
      <c r="G77" s="20"/>
      <c r="H77" s="44"/>
    </row>
    <row r="78" spans="1:8" ht="12" customHeight="1" x14ac:dyDescent="0.25">
      <c r="A78" s="28" t="s">
        <v>70</v>
      </c>
      <c r="B78" s="24">
        <v>522</v>
      </c>
      <c r="C78" s="20">
        <f t="shared" si="5"/>
        <v>0</v>
      </c>
      <c r="D78" s="20"/>
      <c r="E78" s="20"/>
      <c r="F78" s="20"/>
      <c r="G78" s="20"/>
      <c r="H78" s="44"/>
    </row>
    <row r="79" spans="1:8" ht="16.5" customHeight="1" x14ac:dyDescent="0.25">
      <c r="A79" s="28" t="s">
        <v>71</v>
      </c>
      <c r="B79" s="24">
        <v>523</v>
      </c>
      <c r="C79" s="20">
        <f t="shared" si="5"/>
        <v>0</v>
      </c>
      <c r="D79" s="20"/>
      <c r="E79" s="20"/>
      <c r="F79" s="20"/>
      <c r="G79" s="20"/>
      <c r="H79" s="44"/>
    </row>
    <row r="80" spans="1:8" ht="20.100000000000001" customHeight="1" x14ac:dyDescent="0.25">
      <c r="A80" s="16" t="s">
        <v>74</v>
      </c>
      <c r="B80" s="7">
        <v>530</v>
      </c>
      <c r="C80" s="20">
        <f t="shared" si="5"/>
        <v>0</v>
      </c>
      <c r="D80" s="20"/>
      <c r="E80" s="20"/>
      <c r="F80" s="20"/>
      <c r="G80" s="20"/>
      <c r="H80" s="44"/>
    </row>
    <row r="81" spans="1:8" ht="20.100000000000001" customHeight="1" x14ac:dyDescent="0.25">
      <c r="A81" s="38" t="s">
        <v>75</v>
      </c>
      <c r="B81" s="29">
        <v>600</v>
      </c>
      <c r="C81" s="18">
        <f t="shared" si="5"/>
        <v>48964</v>
      </c>
      <c r="D81" s="18">
        <f>D36+D37+D38+D39+D61+D71</f>
        <v>9910</v>
      </c>
      <c r="E81" s="18">
        <f>E36+E37+E38+E39+E61+E71</f>
        <v>15350.899999999998</v>
      </c>
      <c r="F81" s="18">
        <f>F36+F37+F38+F39+F61+F71</f>
        <v>9243.7000000000007</v>
      </c>
      <c r="G81" s="18">
        <f>G36+G37+G38+G39+G61+G71</f>
        <v>14459.4</v>
      </c>
      <c r="H81" s="44"/>
    </row>
    <row r="82" spans="1:8" ht="20.100000000000001" customHeight="1" x14ac:dyDescent="0.25">
      <c r="A82" s="38" t="s">
        <v>76</v>
      </c>
      <c r="B82" s="29">
        <v>700</v>
      </c>
      <c r="C82" s="18">
        <f t="shared" si="5"/>
        <v>48964.000000000007</v>
      </c>
      <c r="D82" s="18">
        <f>D59+D63+D76</f>
        <v>9910.0000000000018</v>
      </c>
      <c r="E82" s="18">
        <f>E59+E63+E76</f>
        <v>15350.900000000001</v>
      </c>
      <c r="F82" s="18">
        <f>F59+F63+F76</f>
        <v>9243.7000000000007</v>
      </c>
      <c r="G82" s="18">
        <f>G59+G63+G76</f>
        <v>14459.4</v>
      </c>
      <c r="H82" s="44"/>
    </row>
    <row r="83" spans="1:8" ht="19.5" customHeight="1" x14ac:dyDescent="0.25">
      <c r="A83" s="16" t="s">
        <v>77</v>
      </c>
      <c r="B83" s="17">
        <v>750</v>
      </c>
      <c r="C83" s="20">
        <f t="shared" si="5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44"/>
    </row>
    <row r="84" spans="1:8" ht="19.5" customHeight="1" x14ac:dyDescent="0.25">
      <c r="A84" s="67" t="s">
        <v>78</v>
      </c>
      <c r="B84" s="55"/>
      <c r="C84" s="20"/>
      <c r="D84" s="30" t="s">
        <v>79</v>
      </c>
      <c r="E84" s="30" t="s">
        <v>80</v>
      </c>
      <c r="F84" s="30" t="s">
        <v>81</v>
      </c>
      <c r="G84" s="30" t="s">
        <v>82</v>
      </c>
      <c r="H84" s="44"/>
    </row>
    <row r="85" spans="1:8" ht="19.5" customHeight="1" x14ac:dyDescent="0.25">
      <c r="A85" s="16" t="s">
        <v>99</v>
      </c>
      <c r="B85" s="17">
        <v>800</v>
      </c>
      <c r="C85" s="43">
        <v>150.25</v>
      </c>
      <c r="D85" s="43">
        <v>150.25</v>
      </c>
      <c r="E85" s="43">
        <v>150.25</v>
      </c>
      <c r="F85" s="43">
        <v>150.25</v>
      </c>
      <c r="G85" s="43">
        <v>150.25</v>
      </c>
      <c r="H85" s="44"/>
    </row>
    <row r="86" spans="1:8" ht="19.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  <c r="H86" s="44"/>
    </row>
    <row r="87" spans="1:8" ht="15.7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  <c r="H87" s="44"/>
    </row>
    <row r="88" spans="1:8" ht="31.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  <c r="H88" s="44"/>
    </row>
    <row r="89" spans="1:8" ht="16.5" customHeight="1" x14ac:dyDescent="0.25">
      <c r="A89" s="41"/>
      <c r="C89" s="31"/>
      <c r="D89" s="31"/>
      <c r="E89" s="31"/>
      <c r="F89" s="31"/>
      <c r="G89" s="31"/>
    </row>
    <row r="90" spans="1:8" ht="20.100000000000001" customHeight="1" x14ac:dyDescent="0.25">
      <c r="A90" s="32" t="s">
        <v>101</v>
      </c>
      <c r="B90" s="33"/>
      <c r="C90" s="34"/>
      <c r="D90" s="35"/>
      <c r="E90" s="63" t="s">
        <v>106</v>
      </c>
      <c r="F90" s="63"/>
      <c r="G90" s="63"/>
    </row>
    <row r="91" spans="1:8" ht="20.100000000000001" customHeight="1" x14ac:dyDescent="0.25">
      <c r="A91" s="36" t="s">
        <v>87</v>
      </c>
      <c r="B91" s="2"/>
      <c r="C91" s="36"/>
      <c r="D91" s="36"/>
      <c r="E91" s="64" t="s">
        <v>88</v>
      </c>
      <c r="F91" s="64"/>
      <c r="G91" s="64"/>
    </row>
    <row r="92" spans="1:8" ht="20.100000000000001" customHeight="1" x14ac:dyDescent="0.25">
      <c r="A92" s="41"/>
      <c r="C92" s="31"/>
      <c r="D92" s="31"/>
      <c r="E92" s="31"/>
      <c r="F92" s="31"/>
      <c r="G92" s="31"/>
    </row>
    <row r="93" spans="1:8" x14ac:dyDescent="0.25">
      <c r="A93" s="41"/>
      <c r="C93" s="31"/>
      <c r="D93" s="31"/>
      <c r="E93" s="31"/>
      <c r="F93" s="31"/>
      <c r="G93" s="31"/>
    </row>
    <row r="94" spans="1:8" x14ac:dyDescent="0.25">
      <c r="A94" s="41"/>
      <c r="C94" s="31"/>
      <c r="D94" s="31"/>
      <c r="E94" s="31"/>
      <c r="F94" s="31"/>
      <c r="G94" s="31"/>
    </row>
    <row r="95" spans="1:8" x14ac:dyDescent="0.25">
      <c r="A95" s="41"/>
      <c r="C95" s="31"/>
      <c r="D95" s="31"/>
      <c r="E95" s="31"/>
      <c r="F95" s="31"/>
      <c r="G95" s="31"/>
    </row>
    <row r="96" spans="1:8" x14ac:dyDescent="0.25">
      <c r="A96" s="41"/>
      <c r="C96" s="31"/>
      <c r="D96" s="31"/>
      <c r="E96" s="31"/>
      <c r="F96" s="31"/>
      <c r="G96" s="31"/>
    </row>
    <row r="97" spans="1:7" x14ac:dyDescent="0.25">
      <c r="A97" s="41"/>
      <c r="C97" s="31"/>
      <c r="D97" s="31"/>
      <c r="E97" s="31"/>
      <c r="F97" s="31"/>
      <c r="G97" s="31"/>
    </row>
    <row r="98" spans="1:7" x14ac:dyDescent="0.25">
      <c r="A98" s="41"/>
      <c r="C98" s="31"/>
      <c r="D98" s="31"/>
      <c r="E98" s="31"/>
      <c r="F98" s="31"/>
      <c r="G98" s="31"/>
    </row>
    <row r="99" spans="1:7" x14ac:dyDescent="0.25">
      <c r="A99" s="41"/>
      <c r="C99" s="31"/>
      <c r="D99" s="31"/>
      <c r="E99" s="31"/>
      <c r="F99" s="31"/>
      <c r="G99" s="31"/>
    </row>
    <row r="100" spans="1:7" x14ac:dyDescent="0.25">
      <c r="A100" s="41"/>
      <c r="C100" s="31"/>
      <c r="D100" s="31"/>
      <c r="E100" s="31"/>
      <c r="F100" s="31"/>
      <c r="G100" s="31"/>
    </row>
    <row r="101" spans="1:7" x14ac:dyDescent="0.25">
      <c r="A101" s="41"/>
      <c r="C101" s="31"/>
      <c r="D101" s="31"/>
      <c r="E101" s="31"/>
      <c r="F101" s="31"/>
      <c r="G101" s="31"/>
    </row>
    <row r="102" spans="1:7" x14ac:dyDescent="0.25">
      <c r="A102" s="41"/>
      <c r="C102" s="31"/>
      <c r="D102" s="31"/>
      <c r="E102" s="31"/>
      <c r="F102" s="31"/>
      <c r="G102" s="31"/>
    </row>
    <row r="103" spans="1:7" x14ac:dyDescent="0.25">
      <c r="A103" s="41"/>
      <c r="C103" s="31"/>
      <c r="D103" s="31"/>
      <c r="E103" s="31"/>
      <c r="F103" s="31"/>
      <c r="G103" s="31"/>
    </row>
    <row r="104" spans="1:7" x14ac:dyDescent="0.25">
      <c r="A104" s="41"/>
      <c r="C104" s="31"/>
      <c r="D104" s="31"/>
      <c r="E104" s="31"/>
      <c r="F104" s="31"/>
      <c r="G104" s="31"/>
    </row>
    <row r="105" spans="1:7" x14ac:dyDescent="0.25">
      <c r="A105" s="41"/>
      <c r="C105" s="31"/>
      <c r="D105" s="31"/>
      <c r="E105" s="31"/>
      <c r="F105" s="31"/>
      <c r="G105" s="31"/>
    </row>
    <row r="106" spans="1:7" x14ac:dyDescent="0.25">
      <c r="A106" s="41"/>
      <c r="C106" s="31"/>
      <c r="D106" s="31"/>
      <c r="E106" s="31"/>
      <c r="F106" s="31"/>
      <c r="G106" s="31"/>
    </row>
    <row r="107" spans="1:7" x14ac:dyDescent="0.25">
      <c r="A107" s="41"/>
      <c r="C107" s="31"/>
      <c r="D107" s="31"/>
      <c r="E107" s="31"/>
      <c r="F107" s="31"/>
      <c r="G107" s="31"/>
    </row>
    <row r="108" spans="1:7" x14ac:dyDescent="0.25">
      <c r="A108" s="41"/>
      <c r="C108" s="31"/>
      <c r="D108" s="31"/>
      <c r="E108" s="31"/>
      <c r="F108" s="31"/>
      <c r="G108" s="31"/>
    </row>
    <row r="109" spans="1:7" x14ac:dyDescent="0.25">
      <c r="A109" s="41"/>
      <c r="C109" s="31"/>
      <c r="D109" s="31"/>
      <c r="E109" s="31"/>
      <c r="F109" s="31"/>
      <c r="G109" s="31"/>
    </row>
    <row r="110" spans="1:7" x14ac:dyDescent="0.25">
      <c r="A110" s="41"/>
      <c r="C110" s="31"/>
      <c r="D110" s="31"/>
      <c r="E110" s="31"/>
      <c r="F110" s="31"/>
      <c r="G110" s="31"/>
    </row>
    <row r="111" spans="1:7" x14ac:dyDescent="0.25">
      <c r="A111" s="41"/>
      <c r="C111" s="31"/>
      <c r="D111" s="31"/>
      <c r="E111" s="31"/>
      <c r="F111" s="31"/>
      <c r="G111" s="31"/>
    </row>
    <row r="112" spans="1:7" x14ac:dyDescent="0.25">
      <c r="A112" s="41"/>
      <c r="C112" s="31"/>
      <c r="D112" s="31"/>
      <c r="E112" s="31"/>
      <c r="F112" s="31"/>
      <c r="G112" s="31"/>
    </row>
    <row r="113" spans="1:7" x14ac:dyDescent="0.25">
      <c r="A113" s="41"/>
      <c r="C113" s="31"/>
      <c r="D113" s="31"/>
      <c r="E113" s="31"/>
      <c r="F113" s="31"/>
      <c r="G113" s="31"/>
    </row>
    <row r="114" spans="1:7" x14ac:dyDescent="0.25">
      <c r="A114" s="41"/>
      <c r="C114" s="31"/>
      <c r="D114" s="31"/>
      <c r="E114" s="31"/>
      <c r="F114" s="31"/>
      <c r="G114" s="31"/>
    </row>
    <row r="115" spans="1:7" x14ac:dyDescent="0.25">
      <c r="A115" s="41"/>
      <c r="C115" s="31"/>
      <c r="D115" s="31"/>
      <c r="E115" s="31"/>
      <c r="F115" s="31"/>
      <c r="G115" s="31"/>
    </row>
    <row r="116" spans="1:7" x14ac:dyDescent="0.25">
      <c r="A116" s="41"/>
      <c r="C116" s="31"/>
      <c r="D116" s="31"/>
      <c r="E116" s="31"/>
      <c r="F116" s="31"/>
      <c r="G116" s="31"/>
    </row>
    <row r="117" spans="1:7" x14ac:dyDescent="0.25">
      <c r="A117" s="41"/>
      <c r="C117" s="31"/>
      <c r="D117" s="31"/>
      <c r="E117" s="31"/>
      <c r="F117" s="31"/>
      <c r="G117" s="31"/>
    </row>
    <row r="118" spans="1:7" x14ac:dyDescent="0.25">
      <c r="A118" s="41"/>
      <c r="C118" s="31"/>
      <c r="D118" s="31"/>
      <c r="E118" s="31"/>
      <c r="F118" s="31"/>
      <c r="G118" s="31"/>
    </row>
    <row r="119" spans="1:7" x14ac:dyDescent="0.25">
      <c r="A119" s="41"/>
      <c r="C119" s="31"/>
      <c r="D119" s="31"/>
      <c r="E119" s="31"/>
      <c r="F119" s="31"/>
      <c r="G119" s="31"/>
    </row>
    <row r="120" spans="1:7" x14ac:dyDescent="0.25">
      <c r="A120" s="41"/>
      <c r="C120" s="31"/>
      <c r="D120" s="31"/>
      <c r="E120" s="31"/>
      <c r="F120" s="31"/>
      <c r="G120" s="31"/>
    </row>
    <row r="121" spans="1:7" x14ac:dyDescent="0.25">
      <c r="A121" s="41"/>
      <c r="C121" s="31"/>
      <c r="D121" s="31"/>
      <c r="E121" s="31"/>
      <c r="F121" s="31"/>
      <c r="G121" s="31"/>
    </row>
    <row r="122" spans="1:7" x14ac:dyDescent="0.25">
      <c r="A122" s="41"/>
      <c r="C122" s="31"/>
      <c r="D122" s="31"/>
      <c r="E122" s="31"/>
      <c r="F122" s="31"/>
      <c r="G122" s="31"/>
    </row>
    <row r="123" spans="1:7" x14ac:dyDescent="0.25">
      <c r="A123" s="41"/>
      <c r="C123" s="31"/>
      <c r="D123" s="31"/>
      <c r="E123" s="31"/>
      <c r="F123" s="31"/>
      <c r="G123" s="31"/>
    </row>
    <row r="124" spans="1:7" x14ac:dyDescent="0.25">
      <c r="A124" s="41"/>
      <c r="C124" s="31"/>
      <c r="D124" s="31"/>
      <c r="E124" s="31"/>
      <c r="F124" s="31"/>
      <c r="G124" s="31"/>
    </row>
    <row r="125" spans="1:7" x14ac:dyDescent="0.25">
      <c r="A125" s="41"/>
      <c r="C125" s="31"/>
      <c r="D125" s="31"/>
      <c r="E125" s="31"/>
      <c r="F125" s="31"/>
      <c r="G125" s="31"/>
    </row>
    <row r="126" spans="1:7" x14ac:dyDescent="0.25">
      <c r="A126" s="41"/>
      <c r="C126" s="31"/>
      <c r="D126" s="31"/>
      <c r="E126" s="31"/>
      <c r="F126" s="31"/>
      <c r="G126" s="31"/>
    </row>
    <row r="127" spans="1:7" x14ac:dyDescent="0.25">
      <c r="A127" s="41"/>
      <c r="C127" s="31"/>
      <c r="D127" s="31"/>
      <c r="E127" s="31"/>
      <c r="F127" s="31"/>
      <c r="G127" s="31"/>
    </row>
    <row r="128" spans="1:7" x14ac:dyDescent="0.25">
      <c r="A128" s="41"/>
      <c r="C128" s="31"/>
      <c r="D128" s="31"/>
      <c r="E128" s="31"/>
      <c r="F128" s="31"/>
      <c r="G128" s="31"/>
    </row>
    <row r="129" spans="1:7" x14ac:dyDescent="0.25">
      <c r="A129" s="41"/>
      <c r="C129" s="31"/>
      <c r="D129" s="31"/>
      <c r="E129" s="31"/>
      <c r="F129" s="31"/>
      <c r="G129" s="31"/>
    </row>
    <row r="130" spans="1:7" x14ac:dyDescent="0.25">
      <c r="A130" s="41"/>
      <c r="C130" s="31"/>
      <c r="D130" s="31"/>
      <c r="E130" s="31"/>
      <c r="F130" s="31"/>
      <c r="G130" s="31"/>
    </row>
    <row r="131" spans="1:7" x14ac:dyDescent="0.25">
      <c r="A131" s="41"/>
      <c r="C131" s="31"/>
      <c r="D131" s="31"/>
      <c r="E131" s="31"/>
      <c r="F131" s="31"/>
      <c r="G131" s="31"/>
    </row>
    <row r="132" spans="1:7" x14ac:dyDescent="0.25">
      <c r="A132" s="41"/>
      <c r="C132" s="31"/>
      <c r="D132" s="31"/>
      <c r="E132" s="31"/>
      <c r="F132" s="31"/>
      <c r="G132" s="31"/>
    </row>
    <row r="133" spans="1:7" x14ac:dyDescent="0.25">
      <c r="A133" s="37"/>
    </row>
    <row r="134" spans="1:7" x14ac:dyDescent="0.25">
      <c r="A134" s="37"/>
    </row>
    <row r="135" spans="1:7" x14ac:dyDescent="0.25">
      <c r="A135" s="37"/>
    </row>
    <row r="136" spans="1:7" x14ac:dyDescent="0.25">
      <c r="A136" s="37"/>
    </row>
    <row r="137" spans="1:7" x14ac:dyDescent="0.25">
      <c r="A137" s="37"/>
    </row>
    <row r="138" spans="1:7" x14ac:dyDescent="0.25">
      <c r="A138" s="37"/>
    </row>
    <row r="139" spans="1:7" x14ac:dyDescent="0.25">
      <c r="A139" s="37"/>
    </row>
    <row r="140" spans="1:7" x14ac:dyDescent="0.25">
      <c r="A140" s="37"/>
    </row>
    <row r="141" spans="1:7" x14ac:dyDescent="0.25">
      <c r="A141" s="37"/>
    </row>
    <row r="142" spans="1:7" x14ac:dyDescent="0.25">
      <c r="A142" s="37"/>
    </row>
    <row r="143" spans="1:7" x14ac:dyDescent="0.25">
      <c r="A143" s="37"/>
    </row>
    <row r="144" spans="1:7" x14ac:dyDescent="0.25">
      <c r="A144" s="37"/>
    </row>
    <row r="145" spans="1:1" x14ac:dyDescent="0.25">
      <c r="A145" s="37"/>
    </row>
    <row r="146" spans="1:1" x14ac:dyDescent="0.25">
      <c r="A146" s="37"/>
    </row>
    <row r="147" spans="1:1" x14ac:dyDescent="0.25">
      <c r="A147" s="37"/>
    </row>
    <row r="148" spans="1:1" x14ac:dyDescent="0.25">
      <c r="A148" s="37"/>
    </row>
    <row r="149" spans="1:1" x14ac:dyDescent="0.25">
      <c r="A149" s="37"/>
    </row>
    <row r="150" spans="1:1" x14ac:dyDescent="0.25">
      <c r="A150" s="37"/>
    </row>
    <row r="151" spans="1:1" x14ac:dyDescent="0.25">
      <c r="A151" s="37"/>
    </row>
    <row r="152" spans="1:1" x14ac:dyDescent="0.25">
      <c r="A152" s="37"/>
    </row>
    <row r="153" spans="1:1" x14ac:dyDescent="0.25">
      <c r="A153" s="37"/>
    </row>
    <row r="154" spans="1:1" x14ac:dyDescent="0.25">
      <c r="A154" s="37"/>
    </row>
    <row r="155" spans="1:1" x14ac:dyDescent="0.25">
      <c r="A155" s="37"/>
    </row>
    <row r="156" spans="1:1" x14ac:dyDescent="0.25">
      <c r="A156" s="37"/>
    </row>
    <row r="157" spans="1:1" x14ac:dyDescent="0.25">
      <c r="A157" s="37"/>
    </row>
    <row r="158" spans="1:1" x14ac:dyDescent="0.25">
      <c r="A158" s="37"/>
    </row>
    <row r="159" spans="1:1" x14ac:dyDescent="0.25">
      <c r="A159" s="37"/>
    </row>
    <row r="160" spans="1:1" x14ac:dyDescent="0.25">
      <c r="A160" s="37"/>
    </row>
    <row r="161" spans="1:1" x14ac:dyDescent="0.25">
      <c r="A161" s="37"/>
    </row>
    <row r="162" spans="1:1" x14ac:dyDescent="0.25">
      <c r="A162" s="37"/>
    </row>
    <row r="163" spans="1:1" x14ac:dyDescent="0.25">
      <c r="A163" s="37"/>
    </row>
    <row r="164" spans="1:1" x14ac:dyDescent="0.25">
      <c r="A164" s="37"/>
    </row>
    <row r="165" spans="1:1" x14ac:dyDescent="0.25">
      <c r="A165" s="37"/>
    </row>
    <row r="166" spans="1:1" x14ac:dyDescent="0.25">
      <c r="A166" s="37"/>
    </row>
    <row r="167" spans="1:1" x14ac:dyDescent="0.25">
      <c r="A167" s="37"/>
    </row>
    <row r="168" spans="1:1" x14ac:dyDescent="0.25">
      <c r="A168" s="37"/>
    </row>
    <row r="169" spans="1:1" x14ac:dyDescent="0.25">
      <c r="A169" s="37"/>
    </row>
    <row r="170" spans="1:1" x14ac:dyDescent="0.25">
      <c r="A170" s="37"/>
    </row>
    <row r="171" spans="1:1" x14ac:dyDescent="0.25">
      <c r="A171" s="37"/>
    </row>
    <row r="172" spans="1:1" x14ac:dyDescent="0.25">
      <c r="A172" s="37"/>
    </row>
    <row r="173" spans="1:1" x14ac:dyDescent="0.25">
      <c r="A173" s="37"/>
    </row>
    <row r="174" spans="1:1" x14ac:dyDescent="0.25">
      <c r="A174" s="37"/>
    </row>
    <row r="175" spans="1:1" x14ac:dyDescent="0.25">
      <c r="A175" s="37"/>
    </row>
    <row r="176" spans="1:1" x14ac:dyDescent="0.25">
      <c r="A176" s="37"/>
    </row>
    <row r="177" spans="1:1" x14ac:dyDescent="0.25">
      <c r="A177" s="37"/>
    </row>
    <row r="178" spans="1:1" x14ac:dyDescent="0.25">
      <c r="A178" s="37"/>
    </row>
    <row r="179" spans="1:1" x14ac:dyDescent="0.25">
      <c r="A179" s="37"/>
    </row>
    <row r="180" spans="1:1" x14ac:dyDescent="0.25">
      <c r="A180" s="37"/>
    </row>
    <row r="181" spans="1:1" x14ac:dyDescent="0.25">
      <c r="A181" s="37"/>
    </row>
    <row r="182" spans="1:1" x14ac:dyDescent="0.25">
      <c r="A182" s="37"/>
    </row>
    <row r="183" spans="1:1" x14ac:dyDescent="0.25">
      <c r="A183" s="37"/>
    </row>
    <row r="184" spans="1:1" x14ac:dyDescent="0.25">
      <c r="A184" s="37"/>
    </row>
    <row r="185" spans="1:1" x14ac:dyDescent="0.25">
      <c r="A185" s="37"/>
    </row>
    <row r="186" spans="1:1" x14ac:dyDescent="0.25">
      <c r="A186" s="37"/>
    </row>
    <row r="187" spans="1:1" x14ac:dyDescent="0.25">
      <c r="A187" s="37"/>
    </row>
    <row r="188" spans="1:1" x14ac:dyDescent="0.25">
      <c r="A188" s="37"/>
    </row>
    <row r="189" spans="1:1" x14ac:dyDescent="0.25">
      <c r="A189" s="37"/>
    </row>
    <row r="190" spans="1:1" x14ac:dyDescent="0.25">
      <c r="A190" s="37"/>
    </row>
    <row r="191" spans="1:1" x14ac:dyDescent="0.25">
      <c r="A191" s="37"/>
    </row>
    <row r="192" spans="1:1" x14ac:dyDescent="0.25">
      <c r="A192" s="37"/>
    </row>
    <row r="193" spans="1:1" x14ac:dyDescent="0.25">
      <c r="A193" s="37"/>
    </row>
    <row r="194" spans="1:1" x14ac:dyDescent="0.25">
      <c r="A194" s="37"/>
    </row>
    <row r="195" spans="1:1" x14ac:dyDescent="0.25">
      <c r="A195" s="37"/>
    </row>
    <row r="196" spans="1:1" x14ac:dyDescent="0.25">
      <c r="A196" s="37"/>
    </row>
    <row r="197" spans="1:1" x14ac:dyDescent="0.25">
      <c r="A197" s="37"/>
    </row>
    <row r="198" spans="1:1" x14ac:dyDescent="0.25">
      <c r="A198" s="37"/>
    </row>
    <row r="199" spans="1:1" x14ac:dyDescent="0.25">
      <c r="A199" s="37"/>
    </row>
    <row r="200" spans="1:1" x14ac:dyDescent="0.25">
      <c r="A200" s="37"/>
    </row>
    <row r="201" spans="1:1" x14ac:dyDescent="0.25">
      <c r="A201" s="37"/>
    </row>
    <row r="202" spans="1:1" x14ac:dyDescent="0.25">
      <c r="A202" s="37"/>
    </row>
    <row r="203" spans="1:1" x14ac:dyDescent="0.25">
      <c r="A203" s="37"/>
    </row>
    <row r="204" spans="1:1" x14ac:dyDescent="0.25">
      <c r="A204" s="37"/>
    </row>
    <row r="205" spans="1:1" x14ac:dyDescent="0.25">
      <c r="A205" s="37"/>
    </row>
    <row r="206" spans="1:1" x14ac:dyDescent="0.25">
      <c r="A206" s="37"/>
    </row>
    <row r="207" spans="1:1" x14ac:dyDescent="0.25">
      <c r="A207" s="37"/>
    </row>
    <row r="208" spans="1:1" x14ac:dyDescent="0.25">
      <c r="A208" s="37"/>
    </row>
    <row r="209" spans="1:1" x14ac:dyDescent="0.25">
      <c r="A209" s="37"/>
    </row>
    <row r="210" spans="1:1" x14ac:dyDescent="0.25">
      <c r="A210" s="37"/>
    </row>
    <row r="211" spans="1:1" x14ac:dyDescent="0.25">
      <c r="A211" s="37"/>
    </row>
    <row r="212" spans="1:1" x14ac:dyDescent="0.25">
      <c r="A212" s="37"/>
    </row>
    <row r="213" spans="1:1" x14ac:dyDescent="0.25">
      <c r="A213" s="37"/>
    </row>
    <row r="214" spans="1:1" x14ac:dyDescent="0.25">
      <c r="A214" s="37"/>
    </row>
    <row r="215" spans="1:1" x14ac:dyDescent="0.25">
      <c r="A215" s="37"/>
    </row>
    <row r="216" spans="1:1" x14ac:dyDescent="0.25">
      <c r="A216" s="37"/>
    </row>
    <row r="217" spans="1:1" x14ac:dyDescent="0.25">
      <c r="A217" s="37"/>
    </row>
    <row r="218" spans="1:1" x14ac:dyDescent="0.25">
      <c r="A218" s="37"/>
    </row>
    <row r="219" spans="1:1" x14ac:dyDescent="0.25">
      <c r="A219" s="37"/>
    </row>
    <row r="220" spans="1:1" x14ac:dyDescent="0.25">
      <c r="A220" s="37"/>
    </row>
    <row r="221" spans="1:1" x14ac:dyDescent="0.25">
      <c r="A221" s="37"/>
    </row>
    <row r="222" spans="1:1" x14ac:dyDescent="0.25">
      <c r="A222" s="37"/>
    </row>
    <row r="223" spans="1:1" x14ac:dyDescent="0.25">
      <c r="A223" s="37"/>
    </row>
    <row r="224" spans="1:1" x14ac:dyDescent="0.25">
      <c r="A224" s="37"/>
    </row>
    <row r="225" spans="1:1" x14ac:dyDescent="0.25">
      <c r="A225" s="37"/>
    </row>
    <row r="226" spans="1:1" x14ac:dyDescent="0.25">
      <c r="A226" s="37"/>
    </row>
    <row r="227" spans="1:1" x14ac:dyDescent="0.25">
      <c r="A227" s="37"/>
    </row>
    <row r="228" spans="1:1" x14ac:dyDescent="0.25">
      <c r="A228" s="37"/>
    </row>
    <row r="229" spans="1:1" x14ac:dyDescent="0.25">
      <c r="A229" s="37"/>
    </row>
    <row r="230" spans="1:1" x14ac:dyDescent="0.25">
      <c r="A230" s="37"/>
    </row>
    <row r="231" spans="1:1" x14ac:dyDescent="0.25">
      <c r="A231" s="37"/>
    </row>
    <row r="232" spans="1:1" x14ac:dyDescent="0.25">
      <c r="A232" s="37"/>
    </row>
    <row r="233" spans="1:1" x14ac:dyDescent="0.25">
      <c r="A233" s="37"/>
    </row>
    <row r="234" spans="1:1" x14ac:dyDescent="0.25">
      <c r="A234" s="37"/>
    </row>
    <row r="235" spans="1:1" x14ac:dyDescent="0.25">
      <c r="A235" s="37"/>
    </row>
    <row r="236" spans="1:1" x14ac:dyDescent="0.25">
      <c r="A236" s="37"/>
    </row>
    <row r="237" spans="1:1" x14ac:dyDescent="0.25">
      <c r="A237" s="37"/>
    </row>
    <row r="238" spans="1:1" x14ac:dyDescent="0.25">
      <c r="A238" s="37"/>
    </row>
    <row r="239" spans="1:1" x14ac:dyDescent="0.25">
      <c r="A239" s="37"/>
    </row>
    <row r="240" spans="1:1" x14ac:dyDescent="0.25">
      <c r="A240" s="37"/>
    </row>
    <row r="241" spans="1:1" x14ac:dyDescent="0.25">
      <c r="A241" s="37"/>
    </row>
    <row r="242" spans="1:1" x14ac:dyDescent="0.25">
      <c r="A242" s="37"/>
    </row>
    <row r="243" spans="1:1" x14ac:dyDescent="0.25">
      <c r="A243" s="37"/>
    </row>
    <row r="244" spans="1:1" x14ac:dyDescent="0.25">
      <c r="A244" s="37"/>
    </row>
    <row r="245" spans="1:1" x14ac:dyDescent="0.25">
      <c r="A245" s="37"/>
    </row>
    <row r="246" spans="1:1" x14ac:dyDescent="0.25">
      <c r="A246" s="37"/>
    </row>
    <row r="247" spans="1:1" x14ac:dyDescent="0.25">
      <c r="A247" s="37"/>
    </row>
    <row r="248" spans="1:1" x14ac:dyDescent="0.25">
      <c r="A248" s="37"/>
    </row>
    <row r="249" spans="1:1" x14ac:dyDescent="0.25">
      <c r="A249" s="37"/>
    </row>
    <row r="250" spans="1:1" x14ac:dyDescent="0.25">
      <c r="A250" s="37"/>
    </row>
    <row r="251" spans="1:1" x14ac:dyDescent="0.25">
      <c r="A251" s="37"/>
    </row>
    <row r="252" spans="1:1" x14ac:dyDescent="0.25">
      <c r="A252" s="37"/>
    </row>
    <row r="253" spans="1:1" x14ac:dyDescent="0.25">
      <c r="A253" s="37"/>
    </row>
    <row r="254" spans="1:1" x14ac:dyDescent="0.25">
      <c r="A254" s="37"/>
    </row>
    <row r="255" spans="1:1" x14ac:dyDescent="0.25">
      <c r="A255" s="37"/>
    </row>
    <row r="256" spans="1:1" x14ac:dyDescent="0.25">
      <c r="A256" s="37"/>
    </row>
    <row r="257" spans="1:1" x14ac:dyDescent="0.25">
      <c r="A257" s="37"/>
    </row>
    <row r="258" spans="1:1" x14ac:dyDescent="0.25">
      <c r="A258" s="37"/>
    </row>
    <row r="259" spans="1:1" x14ac:dyDescent="0.25">
      <c r="A259" s="37"/>
    </row>
    <row r="260" spans="1:1" x14ac:dyDescent="0.25">
      <c r="A260" s="37"/>
    </row>
    <row r="261" spans="1:1" x14ac:dyDescent="0.25">
      <c r="A261" s="37"/>
    </row>
    <row r="262" spans="1:1" x14ac:dyDescent="0.25">
      <c r="A262" s="37"/>
    </row>
    <row r="263" spans="1:1" x14ac:dyDescent="0.25">
      <c r="A263" s="37"/>
    </row>
    <row r="264" spans="1:1" x14ac:dyDescent="0.25">
      <c r="A264" s="37"/>
    </row>
    <row r="265" spans="1:1" x14ac:dyDescent="0.25">
      <c r="A265" s="37"/>
    </row>
    <row r="266" spans="1:1" x14ac:dyDescent="0.25">
      <c r="A266" s="37"/>
    </row>
    <row r="267" spans="1:1" x14ac:dyDescent="0.25">
      <c r="A267" s="37"/>
    </row>
    <row r="268" spans="1:1" x14ac:dyDescent="0.25">
      <c r="A268" s="37"/>
    </row>
    <row r="269" spans="1:1" x14ac:dyDescent="0.25">
      <c r="A269" s="37"/>
    </row>
    <row r="270" spans="1:1" x14ac:dyDescent="0.25">
      <c r="A270" s="37"/>
    </row>
    <row r="271" spans="1:1" x14ac:dyDescent="0.25">
      <c r="A271" s="37"/>
    </row>
    <row r="272" spans="1:1" x14ac:dyDescent="0.25">
      <c r="A272" s="37"/>
    </row>
    <row r="273" spans="1:1" x14ac:dyDescent="0.25">
      <c r="A273" s="37"/>
    </row>
    <row r="274" spans="1:1" x14ac:dyDescent="0.25">
      <c r="A274" s="37"/>
    </row>
    <row r="275" spans="1:1" x14ac:dyDescent="0.25">
      <c r="A275" s="37"/>
    </row>
    <row r="276" spans="1:1" x14ac:dyDescent="0.25">
      <c r="A276" s="37"/>
    </row>
    <row r="277" spans="1:1" x14ac:dyDescent="0.25">
      <c r="A277" s="37"/>
    </row>
    <row r="278" spans="1:1" x14ac:dyDescent="0.25">
      <c r="A278" s="37"/>
    </row>
    <row r="279" spans="1:1" x14ac:dyDescent="0.25">
      <c r="A279" s="37"/>
    </row>
    <row r="280" spans="1:1" x14ac:dyDescent="0.25">
      <c r="A280" s="37"/>
    </row>
    <row r="281" spans="1:1" x14ac:dyDescent="0.25">
      <c r="A281" s="37"/>
    </row>
    <row r="282" spans="1:1" x14ac:dyDescent="0.25">
      <c r="A282" s="37"/>
    </row>
    <row r="283" spans="1:1" x14ac:dyDescent="0.25">
      <c r="A283" s="37"/>
    </row>
    <row r="284" spans="1:1" x14ac:dyDescent="0.25">
      <c r="A284" s="37"/>
    </row>
    <row r="285" spans="1:1" x14ac:dyDescent="0.25">
      <c r="A285" s="37"/>
    </row>
    <row r="286" spans="1:1" x14ac:dyDescent="0.25">
      <c r="A286" s="37"/>
    </row>
    <row r="287" spans="1:1" x14ac:dyDescent="0.25">
      <c r="A287" s="37"/>
    </row>
    <row r="288" spans="1:1" x14ac:dyDescent="0.25">
      <c r="A288" s="37"/>
    </row>
    <row r="289" spans="1:1" x14ac:dyDescent="0.25">
      <c r="A289" s="37"/>
    </row>
    <row r="290" spans="1:1" x14ac:dyDescent="0.25">
      <c r="A290" s="37"/>
    </row>
    <row r="291" spans="1:1" x14ac:dyDescent="0.25">
      <c r="A291" s="37"/>
    </row>
    <row r="292" spans="1:1" x14ac:dyDescent="0.25">
      <c r="A292" s="37"/>
    </row>
    <row r="293" spans="1:1" x14ac:dyDescent="0.25">
      <c r="A293" s="37"/>
    </row>
    <row r="294" spans="1:1" x14ac:dyDescent="0.25">
      <c r="A294" s="37"/>
    </row>
    <row r="295" spans="1:1" x14ac:dyDescent="0.25">
      <c r="A295" s="37"/>
    </row>
    <row r="296" spans="1:1" x14ac:dyDescent="0.25">
      <c r="A296" s="37"/>
    </row>
    <row r="297" spans="1:1" x14ac:dyDescent="0.25">
      <c r="A297" s="37"/>
    </row>
    <row r="298" spans="1:1" x14ac:dyDescent="0.25">
      <c r="A298" s="37"/>
    </row>
    <row r="299" spans="1:1" x14ac:dyDescent="0.25">
      <c r="A299" s="37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39370078740157483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1"/>
      <c r="C1" s="2"/>
      <c r="D1" s="2"/>
      <c r="E1" s="2"/>
      <c r="F1" s="2"/>
      <c r="G1" s="2"/>
    </row>
    <row r="2" spans="1:8" ht="18" x14ac:dyDescent="0.25">
      <c r="A2" s="2"/>
      <c r="B2" s="1"/>
      <c r="C2" s="2"/>
      <c r="D2" s="48"/>
      <c r="E2" s="48"/>
      <c r="F2" s="48"/>
      <c r="G2" s="48"/>
    </row>
    <row r="3" spans="1:8" ht="18" x14ac:dyDescent="0.25">
      <c r="A3" s="2"/>
      <c r="B3" s="1"/>
      <c r="C3" s="2"/>
      <c r="D3" s="2"/>
      <c r="E3" s="2"/>
      <c r="F3" s="2"/>
      <c r="G3" s="2"/>
    </row>
    <row r="4" spans="1:8" ht="18" x14ac:dyDescent="0.25">
      <c r="A4" s="2"/>
      <c r="B4" s="1"/>
      <c r="C4" s="2"/>
      <c r="D4" s="2"/>
      <c r="E4" s="2"/>
      <c r="F4" s="64" t="s">
        <v>0</v>
      </c>
      <c r="G4" s="64"/>
    </row>
    <row r="5" spans="1:8" ht="18" x14ac:dyDescent="0.25">
      <c r="A5" s="2"/>
      <c r="B5" s="1"/>
      <c r="C5" s="2"/>
      <c r="D5" s="2"/>
      <c r="E5" s="49" t="s">
        <v>89</v>
      </c>
      <c r="F5" s="49"/>
      <c r="G5" s="49"/>
    </row>
    <row r="6" spans="1:8" ht="18" x14ac:dyDescent="0.25">
      <c r="A6" s="2"/>
      <c r="B6" s="1"/>
      <c r="C6" s="2"/>
      <c r="D6" s="2"/>
      <c r="E6" s="49" t="s">
        <v>90</v>
      </c>
      <c r="F6" s="49"/>
      <c r="G6" s="49"/>
    </row>
    <row r="7" spans="1:8" ht="18" x14ac:dyDescent="0.25">
      <c r="A7" s="2"/>
      <c r="B7" s="1"/>
      <c r="C7" s="2"/>
      <c r="D7" s="2"/>
      <c r="E7" s="50"/>
      <c r="F7" s="50"/>
      <c r="G7" s="50"/>
    </row>
    <row r="8" spans="1:8" ht="48.75" customHeight="1" x14ac:dyDescent="0.25">
      <c r="A8" s="2"/>
      <c r="B8" s="1"/>
      <c r="C8" s="2"/>
      <c r="D8" s="64" t="s">
        <v>1</v>
      </c>
      <c r="E8" s="64"/>
      <c r="F8" s="64"/>
      <c r="G8" s="64"/>
      <c r="H8" s="64"/>
    </row>
    <row r="9" spans="1:8" ht="18" x14ac:dyDescent="0.25">
      <c r="A9" s="2"/>
      <c r="B9" s="1"/>
      <c r="C9" s="2"/>
      <c r="D9" s="2"/>
      <c r="E9" s="2"/>
      <c r="F9" s="2"/>
      <c r="G9" s="2"/>
    </row>
    <row r="10" spans="1:8" ht="18" x14ac:dyDescent="0.25">
      <c r="A10" s="2"/>
      <c r="B10" s="1"/>
      <c r="C10" s="2"/>
      <c r="D10" s="2"/>
      <c r="E10" s="2"/>
      <c r="F10" s="3" t="s">
        <v>2</v>
      </c>
      <c r="G10" s="4" t="s">
        <v>3</v>
      </c>
    </row>
    <row r="11" spans="1:8" ht="23.25" customHeight="1" x14ac:dyDescent="0.25">
      <c r="A11" s="2"/>
      <c r="B11" s="1"/>
      <c r="C11" s="2"/>
      <c r="D11" s="2"/>
      <c r="E11" s="2"/>
      <c r="F11" s="3" t="s">
        <v>4</v>
      </c>
      <c r="G11" s="4"/>
    </row>
    <row r="12" spans="1:8" ht="18" hidden="1" x14ac:dyDescent="0.25">
      <c r="A12" s="2"/>
      <c r="B12" s="1"/>
      <c r="C12" s="2"/>
      <c r="D12" s="2"/>
      <c r="E12" s="2"/>
      <c r="F12" s="3" t="s">
        <v>5</v>
      </c>
      <c r="G12" s="4"/>
    </row>
    <row r="13" spans="1:8" ht="18" hidden="1" x14ac:dyDescent="0.25">
      <c r="A13" s="2"/>
      <c r="B13" s="1"/>
      <c r="C13" s="2"/>
      <c r="D13" s="2"/>
      <c r="E13" s="2"/>
      <c r="F13" s="3" t="s">
        <v>6</v>
      </c>
      <c r="G13" s="4"/>
    </row>
    <row r="14" spans="1:8" ht="18" hidden="1" x14ac:dyDescent="0.25">
      <c r="A14" s="2"/>
      <c r="B14" s="1"/>
      <c r="C14" s="2"/>
      <c r="D14" s="2"/>
      <c r="E14" s="2"/>
      <c r="F14" s="46" t="s">
        <v>7</v>
      </c>
      <c r="G14" s="47"/>
    </row>
    <row r="15" spans="1:8" ht="18" hidden="1" x14ac:dyDescent="0.25">
      <c r="A15" s="2"/>
      <c r="B15" s="1"/>
      <c r="C15" s="2"/>
      <c r="D15" s="2"/>
      <c r="E15" s="2"/>
      <c r="F15" s="2"/>
      <c r="G15" s="2"/>
    </row>
    <row r="16" spans="1:8" ht="18" hidden="1" x14ac:dyDescent="0.25">
      <c r="A16" s="2"/>
      <c r="B16" s="53"/>
      <c r="C16" s="53"/>
      <c r="D16" s="2"/>
      <c r="E16" s="2"/>
      <c r="F16" s="54" t="s">
        <v>8</v>
      </c>
      <c r="G16" s="54"/>
    </row>
    <row r="17" spans="1:7" ht="33.75" customHeight="1" x14ac:dyDescent="0.25">
      <c r="A17" s="5" t="s">
        <v>9</v>
      </c>
      <c r="B17" s="51" t="s">
        <v>93</v>
      </c>
      <c r="C17" s="51"/>
      <c r="D17" s="51"/>
      <c r="E17" s="52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51" t="s">
        <v>12</v>
      </c>
      <c r="C18" s="51"/>
      <c r="D18" s="51"/>
      <c r="E18" s="52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51" t="s">
        <v>92</v>
      </c>
      <c r="C19" s="51"/>
      <c r="D19" s="51"/>
      <c r="E19" s="52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51" t="s">
        <v>91</v>
      </c>
      <c r="C20" s="51"/>
      <c r="D20" s="51"/>
      <c r="E20" s="52"/>
      <c r="F20" s="8" t="s">
        <v>17</v>
      </c>
      <c r="G20" s="7"/>
    </row>
    <row r="21" spans="1:7" ht="26.25" customHeight="1" x14ac:dyDescent="0.25">
      <c r="A21" s="5" t="s">
        <v>18</v>
      </c>
      <c r="B21" s="51" t="s">
        <v>19</v>
      </c>
      <c r="C21" s="51"/>
      <c r="D21" s="51"/>
      <c r="E21" s="52"/>
      <c r="F21" s="8" t="s">
        <v>20</v>
      </c>
      <c r="G21" s="7"/>
    </row>
    <row r="22" spans="1:7" ht="64.5" customHeight="1" x14ac:dyDescent="0.25">
      <c r="A22" s="5" t="s">
        <v>21</v>
      </c>
      <c r="B22" s="51" t="s">
        <v>22</v>
      </c>
      <c r="C22" s="51"/>
      <c r="D22" s="51"/>
      <c r="E22" s="52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51" t="s">
        <v>25</v>
      </c>
      <c r="C23" s="51"/>
      <c r="D23" s="51"/>
      <c r="E23" s="52"/>
      <c r="F23" s="10"/>
      <c r="G23" s="11"/>
    </row>
    <row r="24" spans="1:7" ht="39.75" customHeight="1" x14ac:dyDescent="0.25">
      <c r="A24" s="5" t="s">
        <v>26</v>
      </c>
      <c r="B24" s="51" t="s">
        <v>27</v>
      </c>
      <c r="C24" s="51"/>
      <c r="D24" s="51"/>
      <c r="E24" s="52"/>
      <c r="F24" s="12"/>
      <c r="G24" s="12"/>
    </row>
    <row r="25" spans="1:7" ht="15.6" x14ac:dyDescent="0.25">
      <c r="A25" s="5" t="s">
        <v>28</v>
      </c>
      <c r="B25" s="57" t="s">
        <v>95</v>
      </c>
      <c r="C25" s="57"/>
      <c r="D25" s="57"/>
      <c r="E25" s="58"/>
      <c r="F25" s="11"/>
      <c r="G25" s="11"/>
    </row>
    <row r="26" spans="1:7" ht="15.6" x14ac:dyDescent="0.25">
      <c r="A26" s="5" t="s">
        <v>29</v>
      </c>
      <c r="B26" s="51" t="s">
        <v>96</v>
      </c>
      <c r="C26" s="51"/>
      <c r="D26" s="51"/>
      <c r="E26" s="52"/>
      <c r="F26" s="12"/>
      <c r="G26" s="12"/>
    </row>
    <row r="27" spans="1:7" ht="18" x14ac:dyDescent="0.25">
      <c r="A27" s="2"/>
      <c r="B27" s="1"/>
      <c r="C27" s="2"/>
      <c r="D27" s="2"/>
      <c r="E27" s="2"/>
      <c r="F27" s="2"/>
      <c r="G27" s="2"/>
    </row>
    <row r="28" spans="1:7" ht="17.399999999999999" x14ac:dyDescent="0.25">
      <c r="A28" s="69" t="s">
        <v>97</v>
      </c>
      <c r="B28" s="69"/>
      <c r="C28" s="69"/>
      <c r="D28" s="69"/>
      <c r="E28" s="69"/>
      <c r="F28" s="69"/>
      <c r="G28" s="69"/>
    </row>
    <row r="29" spans="1:7" ht="17.399999999999999" x14ac:dyDescent="0.25">
      <c r="A29" s="60"/>
      <c r="B29" s="60"/>
      <c r="C29" s="60"/>
      <c r="D29" s="60"/>
      <c r="E29" s="60"/>
      <c r="F29" s="60"/>
      <c r="G29" s="60"/>
    </row>
    <row r="30" spans="1:7" ht="34.799999999999997" x14ac:dyDescent="0.25">
      <c r="A30" s="39"/>
      <c r="B30" s="13"/>
      <c r="C30" s="39"/>
      <c r="D30" s="39"/>
      <c r="E30" s="61" t="s">
        <v>30</v>
      </c>
      <c r="F30" s="61"/>
      <c r="G30" s="39" t="s">
        <v>31</v>
      </c>
    </row>
    <row r="31" spans="1:7" ht="18" x14ac:dyDescent="0.25">
      <c r="A31" s="54" t="s">
        <v>32</v>
      </c>
      <c r="B31" s="62" t="s">
        <v>33</v>
      </c>
      <c r="C31" s="62" t="s">
        <v>34</v>
      </c>
      <c r="D31" s="62" t="s">
        <v>35</v>
      </c>
      <c r="E31" s="62"/>
      <c r="F31" s="62"/>
      <c r="G31" s="62"/>
    </row>
    <row r="32" spans="1:7" ht="18" x14ac:dyDescent="0.25">
      <c r="A32" s="54"/>
      <c r="B32" s="62"/>
      <c r="C32" s="62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">
        <v>1</v>
      </c>
      <c r="B33" s="40">
        <v>2</v>
      </c>
      <c r="C33" s="40">
        <v>5</v>
      </c>
      <c r="D33" s="40">
        <v>6</v>
      </c>
      <c r="E33" s="40">
        <v>7</v>
      </c>
      <c r="F33" s="40">
        <v>8</v>
      </c>
      <c r="G33" s="40">
        <v>9</v>
      </c>
    </row>
    <row r="34" spans="1:7" ht="15.6" x14ac:dyDescent="0.25">
      <c r="A34" s="55" t="s">
        <v>40</v>
      </c>
      <c r="B34" s="55"/>
      <c r="C34" s="55"/>
      <c r="D34" s="55"/>
      <c r="E34" s="55"/>
      <c r="F34" s="55"/>
      <c r="G34" s="65"/>
    </row>
    <row r="35" spans="1:7" ht="15.6" x14ac:dyDescent="0.25">
      <c r="A35" s="66" t="s">
        <v>41</v>
      </c>
      <c r="B35" s="66"/>
      <c r="C35" s="66"/>
      <c r="D35" s="66"/>
      <c r="E35" s="66"/>
      <c r="F35" s="66"/>
      <c r="G35" s="66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38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38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67" t="s">
        <v>54</v>
      </c>
      <c r="B53" s="55"/>
      <c r="C53" s="55"/>
      <c r="D53" s="55"/>
      <c r="E53" s="55"/>
      <c r="F53" s="55"/>
      <c r="G53" s="65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67" t="s">
        <v>57</v>
      </c>
      <c r="B60" s="55"/>
      <c r="C60" s="55"/>
      <c r="D60" s="55"/>
      <c r="E60" s="55"/>
      <c r="F60" s="55"/>
      <c r="G60" s="65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3">
        <f>D62</f>
        <v>0</v>
      </c>
      <c r="E61" s="23">
        <f>E62</f>
        <v>0</v>
      </c>
      <c r="F61" s="23">
        <f>F62</f>
        <v>0</v>
      </c>
      <c r="G61" s="23">
        <f>G62</f>
        <v>0</v>
      </c>
    </row>
    <row r="62" spans="1:7" ht="57" customHeight="1" x14ac:dyDescent="0.25">
      <c r="A62" s="16" t="s">
        <v>59</v>
      </c>
      <c r="B62" s="24">
        <v>301</v>
      </c>
      <c r="C62" s="20">
        <f t="shared" si="3"/>
        <v>0</v>
      </c>
      <c r="D62" s="23"/>
      <c r="E62" s="23"/>
      <c r="F62" s="20"/>
      <c r="G62" s="20"/>
    </row>
    <row r="63" spans="1:7" ht="55.5" customHeight="1" x14ac:dyDescent="0.25">
      <c r="A63" s="38" t="s">
        <v>60</v>
      </c>
      <c r="B63" s="25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6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7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6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7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6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4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67" t="s">
        <v>67</v>
      </c>
      <c r="B70" s="55"/>
      <c r="C70" s="55"/>
      <c r="D70" s="55"/>
      <c r="E70" s="55"/>
      <c r="F70" s="55"/>
      <c r="G70" s="65"/>
    </row>
    <row r="71" spans="1:7" ht="46.8" x14ac:dyDescent="0.25">
      <c r="A71" s="16" t="s">
        <v>68</v>
      </c>
      <c r="B71" s="7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28" t="s">
        <v>69</v>
      </c>
      <c r="B72" s="24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28" t="s">
        <v>70</v>
      </c>
      <c r="B73" s="24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28" t="s">
        <v>71</v>
      </c>
      <c r="B74" s="24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7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7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28" t="s">
        <v>69</v>
      </c>
      <c r="B77" s="24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28" t="s">
        <v>70</v>
      </c>
      <c r="B78" s="24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28" t="s">
        <v>71</v>
      </c>
      <c r="B79" s="24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7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38" t="s">
        <v>75</v>
      </c>
      <c r="B81" s="29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38" t="s">
        <v>76</v>
      </c>
      <c r="B82" s="29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67" t="s">
        <v>78</v>
      </c>
      <c r="B84" s="55"/>
      <c r="C84" s="20"/>
      <c r="D84" s="30" t="s">
        <v>79</v>
      </c>
      <c r="E84" s="30" t="s">
        <v>80</v>
      </c>
      <c r="F84" s="30" t="s">
        <v>81</v>
      </c>
      <c r="G84" s="30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3">
        <v>111</v>
      </c>
      <c r="E85" s="23">
        <v>111</v>
      </c>
      <c r="F85" s="23">
        <v>111</v>
      </c>
      <c r="G85" s="23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3"/>
      <c r="E87" s="23"/>
      <c r="F87" s="23"/>
      <c r="G87" s="23"/>
    </row>
    <row r="88" spans="1:7" ht="51.75" customHeight="1" x14ac:dyDescent="0.25">
      <c r="A88" s="16" t="s">
        <v>85</v>
      </c>
      <c r="B88" s="17">
        <v>830</v>
      </c>
      <c r="C88" s="20"/>
      <c r="D88" s="23"/>
      <c r="E88" s="23"/>
      <c r="F88" s="23"/>
      <c r="G88" s="23"/>
    </row>
    <row r="89" spans="1:7" ht="18" x14ac:dyDescent="0.25">
      <c r="A89" s="41"/>
      <c r="B89" s="1"/>
      <c r="C89" s="31"/>
      <c r="D89" s="31"/>
      <c r="E89" s="31"/>
      <c r="F89" s="31"/>
      <c r="G89" s="31"/>
    </row>
    <row r="90" spans="1:7" ht="78.75" customHeight="1" x14ac:dyDescent="0.25">
      <c r="A90" s="32" t="s">
        <v>86</v>
      </c>
      <c r="B90" s="33"/>
      <c r="C90" s="34"/>
      <c r="D90" s="35"/>
      <c r="E90" s="68" t="s">
        <v>96</v>
      </c>
      <c r="F90" s="68"/>
      <c r="G90" s="68"/>
    </row>
    <row r="91" spans="1:7" ht="18" x14ac:dyDescent="0.25">
      <c r="A91" s="36" t="s">
        <v>87</v>
      </c>
      <c r="B91" s="2"/>
      <c r="C91" s="36"/>
      <c r="D91" s="36"/>
      <c r="E91" s="64" t="s">
        <v>88</v>
      </c>
      <c r="F91" s="64"/>
      <c r="G91" s="64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2024-12-23T14:00:03Z</cp:lastPrinted>
  <dcterms:created xsi:type="dcterms:W3CDTF">2019-11-29T06:39:23Z</dcterms:created>
  <dcterms:modified xsi:type="dcterms:W3CDTF">2024-12-23T14:00:46Z</dcterms:modified>
</cp:coreProperties>
</file>