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0736" windowHeight="11760"/>
  </bookViews>
  <sheets>
    <sheet name="II. Звіт Фін план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'II. Звіт Фін план'!$23:$25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F57" i="1"/>
  <c r="F58" i="1"/>
  <c r="E46" i="1" l="1"/>
  <c r="C61" i="1"/>
  <c r="C39" i="1"/>
  <c r="C55" i="1" l="1"/>
  <c r="D43" i="1"/>
  <c r="D33" i="1"/>
  <c r="D37" i="1"/>
  <c r="D31" i="1"/>
  <c r="C80" i="2"/>
  <c r="C79" i="2"/>
  <c r="C78" i="2"/>
  <c r="C77" i="2"/>
  <c r="G76" i="2"/>
  <c r="F76" i="2"/>
  <c r="E76" i="2"/>
  <c r="D76" i="2"/>
  <c r="C75" i="2"/>
  <c r="C74" i="2"/>
  <c r="C73" i="2"/>
  <c r="C72" i="2"/>
  <c r="G71" i="2"/>
  <c r="F71" i="2"/>
  <c r="E71" i="2"/>
  <c r="D71" i="2"/>
  <c r="C71" i="2" s="1"/>
  <c r="C69" i="2"/>
  <c r="C68" i="2"/>
  <c r="C67" i="2"/>
  <c r="C66" i="2"/>
  <c r="C65" i="2"/>
  <c r="G63" i="2"/>
  <c r="F63" i="2"/>
  <c r="E63" i="2"/>
  <c r="C63" i="2" s="1"/>
  <c r="D63" i="2"/>
  <c r="C62" i="2"/>
  <c r="G61" i="2"/>
  <c r="F61" i="2"/>
  <c r="E61" i="2"/>
  <c r="D61" i="2"/>
  <c r="G58" i="2"/>
  <c r="E58" i="2"/>
  <c r="D58" i="2"/>
  <c r="G57" i="2"/>
  <c r="F57" i="2"/>
  <c r="E57" i="2"/>
  <c r="D57" i="2"/>
  <c r="D49" i="1" s="1"/>
  <c r="G56" i="2"/>
  <c r="F56" i="2"/>
  <c r="E56" i="2"/>
  <c r="D56" i="2"/>
  <c r="D55" i="2"/>
  <c r="D54" i="2"/>
  <c r="F52" i="2"/>
  <c r="C52" i="2" s="1"/>
  <c r="C51" i="2"/>
  <c r="C50" i="2"/>
  <c r="C49" i="2"/>
  <c r="C48" i="2"/>
  <c r="G47" i="2"/>
  <c r="E47" i="2"/>
  <c r="D47" i="2"/>
  <c r="F46" i="2"/>
  <c r="C45" i="2"/>
  <c r="C44" i="2"/>
  <c r="G43" i="2"/>
  <c r="G55" i="2" s="1"/>
  <c r="F43" i="2"/>
  <c r="F55" i="2" s="1"/>
  <c r="E43" i="2"/>
  <c r="G42" i="2"/>
  <c r="G54" i="2" s="1"/>
  <c r="F42" i="2"/>
  <c r="F54" i="2" s="1"/>
  <c r="E42" i="2"/>
  <c r="E54" i="2" s="1"/>
  <c r="E40" i="2"/>
  <c r="D40" i="2"/>
  <c r="C39" i="2"/>
  <c r="C38" i="2"/>
  <c r="F37" i="2"/>
  <c r="C37" i="2" s="1"/>
  <c r="G36" i="2"/>
  <c r="F36" i="2"/>
  <c r="E36" i="2"/>
  <c r="C36" i="2"/>
  <c r="G40" i="2" l="1"/>
  <c r="C43" i="2"/>
  <c r="F47" i="2"/>
  <c r="C47" i="2" s="1"/>
  <c r="C56" i="2"/>
  <c r="F40" i="2"/>
  <c r="C40" i="2" s="1"/>
  <c r="E81" i="2"/>
  <c r="D59" i="2"/>
  <c r="F81" i="2"/>
  <c r="C57" i="2"/>
  <c r="C76" i="2"/>
  <c r="G81" i="2"/>
  <c r="F58" i="2"/>
  <c r="C58" i="2" s="1"/>
  <c r="E55" i="2"/>
  <c r="C55" i="2" s="1"/>
  <c r="C61" i="2"/>
  <c r="C54" i="2"/>
  <c r="F59" i="2"/>
  <c r="F82" i="2" s="1"/>
  <c r="G59" i="2"/>
  <c r="G82" i="2" s="1"/>
  <c r="D82" i="2"/>
  <c r="C46" i="2"/>
  <c r="C42" i="2"/>
  <c r="D81" i="2"/>
  <c r="E59" i="2" l="1"/>
  <c r="E82" i="2" s="1"/>
  <c r="E83" i="2" s="1"/>
  <c r="G83" i="2"/>
  <c r="C82" i="2"/>
  <c r="F83" i="2"/>
  <c r="C81" i="2"/>
  <c r="D83" i="2"/>
  <c r="C59" i="2"/>
  <c r="C83" i="2" l="1"/>
  <c r="C47" i="1"/>
  <c r="C48" i="1"/>
  <c r="C49" i="1"/>
  <c r="C50" i="1"/>
  <c r="C46" i="1"/>
  <c r="C41" i="1"/>
  <c r="C42" i="1"/>
  <c r="C43" i="1"/>
  <c r="C44" i="1"/>
  <c r="C29" i="1"/>
  <c r="C30" i="1"/>
  <c r="C31" i="1"/>
  <c r="C32" i="1"/>
  <c r="C33" i="1"/>
  <c r="C34" i="1"/>
  <c r="C35" i="1"/>
  <c r="C36" i="1"/>
  <c r="C37" i="1"/>
  <c r="C38" i="1"/>
  <c r="C40" i="1"/>
  <c r="C28" i="1"/>
  <c r="D68" i="1" l="1"/>
  <c r="D74" i="1" s="1"/>
  <c r="D54" i="1"/>
  <c r="F43" i="1" l="1"/>
  <c r="F31" i="1" l="1"/>
  <c r="F37" i="1" l="1"/>
  <c r="E50" i="1" l="1"/>
  <c r="F30" i="1" l="1"/>
  <c r="F34" i="1"/>
  <c r="F35" i="1"/>
  <c r="F36" i="1"/>
  <c r="F38" i="1"/>
  <c r="F40" i="1"/>
  <c r="F41" i="1"/>
  <c r="F42" i="1"/>
  <c r="F44" i="1"/>
  <c r="F29" i="1"/>
  <c r="C72" i="1"/>
  <c r="C71" i="1"/>
  <c r="C70" i="1"/>
  <c r="C69" i="1"/>
  <c r="F68" i="1"/>
  <c r="E68" i="1"/>
  <c r="C67" i="1"/>
  <c r="C65" i="1"/>
  <c r="C64" i="1"/>
  <c r="E63" i="1"/>
  <c r="C60" i="1"/>
  <c r="C59" i="1"/>
  <c r="C54" i="1"/>
  <c r="F53" i="1"/>
  <c r="E53" i="1"/>
  <c r="F50" i="1"/>
  <c r="E48" i="1"/>
  <c r="E47" i="1"/>
  <c r="F32" i="1"/>
  <c r="D53" i="1" l="1"/>
  <c r="C53" i="1" s="1"/>
  <c r="C73" i="1" s="1"/>
  <c r="D73" i="1"/>
  <c r="C68" i="1"/>
  <c r="F46" i="1"/>
  <c r="E51" i="1"/>
  <c r="E74" i="1" s="1"/>
  <c r="F39" i="1"/>
  <c r="F47" i="1"/>
  <c r="F48" i="1"/>
  <c r="F74" i="1" l="1"/>
  <c r="C51" i="1"/>
  <c r="C74" i="1" s="1"/>
  <c r="F51" i="1"/>
  <c r="D75" i="1" l="1"/>
  <c r="C75" i="1"/>
  <c r="F28" i="1"/>
  <c r="E73" i="1"/>
  <c r="F73" i="1" s="1"/>
  <c r="E75" i="1" l="1"/>
</calcChain>
</file>

<file path=xl/sharedStrings.xml><?xml version="1.0" encoding="utf-8"?>
<sst xmlns="http://schemas.openxmlformats.org/spreadsheetml/2006/main" count="209" uniqueCount="117">
  <si>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</si>
  <si>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</si>
  <si>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</si>
  <si>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</si>
  <si>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</si>
  <si>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</si>
  <si>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</si>
  <si>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</si>
  <si>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</si>
  <si>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</si>
  <si>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</si>
  <si>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</si>
  <si>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</si>
  <si>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</si>
  <si>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</si>
  <si>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</si>
  <si>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</si>
  <si>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</si>
  <si>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 xml:space="preserve"> ПРО ВИКОНАННЯ ФІНАНСОВОГО ПЛАНУ ПІДПРИЄМСТВА </t>
  </si>
  <si>
    <t>квартал, рік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</si>
  <si>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</si>
  <si>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</si>
  <si>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</si>
  <si>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</si>
  <si>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Звітний період ( квартал, рік)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</si>
  <si>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</si>
  <si>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</si>
  <si>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</si>
  <si>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</si>
  <si>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</si>
  <si>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</si>
  <si>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</si>
  <si>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</si>
  <si>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</si>
  <si>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</si>
  <si>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</si>
  <si>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</si>
  <si>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</si>
  <si>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</si>
  <si>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</si>
  <si>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</si>
  <si>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</si>
  <si>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</si>
  <si>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</si>
  <si>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</si>
  <si>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</si>
  <si>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</si>
  <si>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</si>
  <si>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</si>
  <si>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</si>
  <si>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</si>
  <si>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</si>
  <si>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</si>
  <si>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</si>
  <si>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</si>
  <si>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</si>
  <si>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</si>
  <si>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</si>
  <si>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</si>
  <si>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</si>
  <si>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</si>
  <si>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</si>
  <si>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</si>
  <si>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</si>
  <si>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</si>
  <si>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</si>
  <si>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 xml:space="preserve">         (ініціали, прізвище)    </t>
  </si>
  <si>
    <t>Комунальне підприємство</t>
  </si>
  <si>
    <t>Охорона здоров"я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</si>
  <si>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</si>
  <si>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>Комунальна</t>
  </si>
  <si>
    <t>вул.Героїв України,45 м. Ананьїв, Одеська обл.</t>
  </si>
  <si>
    <t xml:space="preserve">     (посада)</t>
  </si>
  <si>
    <t>Ананьївська міська рада</t>
  </si>
  <si>
    <t>Подільський район</t>
  </si>
  <si>
    <t>"ЗАТВЕРДЖЕНО"</t>
  </si>
  <si>
    <t>Директор    ___________________</t>
  </si>
  <si>
    <t>86.10</t>
  </si>
  <si>
    <t>Комунальне некомерційне підприємство "Ананьївська багатопрофільна міська лікарня Ананьївської міської ради"</t>
  </si>
  <si>
    <t>2-20-95</t>
  </si>
  <si>
    <t>Койчев Анатолій Степанович</t>
  </si>
  <si>
    <t>Анатолій КОЙЧЕВ</t>
  </si>
  <si>
    <t>"ЗАТВЕРДЖЕННО"</t>
  </si>
  <si>
    <t>рішенням сесії Ананьївської міської ради</t>
  </si>
  <si>
    <t xml:space="preserve">від "__" __________ 2023 року №___-VІІІ </t>
  </si>
  <si>
    <t>Проект</t>
  </si>
  <si>
    <t>Попередній</t>
  </si>
  <si>
    <t>Уточнений</t>
  </si>
  <si>
    <t>Зміни</t>
  </si>
  <si>
    <t>Х</t>
  </si>
  <si>
    <t>зробити позначку "Х"</t>
  </si>
  <si>
    <t>Ананьївська міська  рада</t>
  </si>
  <si>
    <t>2-16-60</t>
  </si>
  <si>
    <t>ФІНАНСОВИЙ ПЛАН ПІДПРИЄМСТВА НА  2023  рік</t>
  </si>
  <si>
    <t>одиниця виміру: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</si>
  <si>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</si>
  <si>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</si>
  <si>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</si>
  <si>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</si>
  <si>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</si>
  <si>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</si>
  <si>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 xml:space="preserve">Інші витрати </t>
  </si>
  <si>
    <t>IV. Додаткова інформація</t>
  </si>
  <si>
    <t>на 1.01</t>
  </si>
  <si>
    <t>на 1.04</t>
  </si>
  <si>
    <t>на 1.07</t>
  </si>
  <si>
    <t>на 1.10</t>
  </si>
  <si>
    <t xml:space="preserve">Штатна чисельність працівників 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</si>
  <si>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</si>
  <si>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</si>
  <si>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</si>
  <si>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</si>
  <si>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 xml:space="preserve">                                (посада)</t>
  </si>
  <si>
    <t>-</t>
  </si>
  <si>
    <t>за  2023  рік</t>
  </si>
  <si>
    <t xml:space="preserve">рішення  Ананьївської міської ради       від  22 березня 2024 року </t>
  </si>
  <si>
    <t>№ 1065-VІІІ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</si>
</sst>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quotePrefix="1" applyFont="1" applyAlignment="1">
      <alignment horizontal="center" vertical="center"/>
    </xf>
    <xf numFmtId="166" fontId="8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166" fontId="9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166" fontId="13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86"/>
  <sheetViews>
    <sheetView tabSelected="1" view="pageBreakPreview" zoomScale="75" zoomScaleNormal="75" zoomScaleSheetLayoutView="75" workbookViewId="0">
      <selection activeCell="N6" sqref="N6"/>
    </sheetView>
  </sheetViews>
  <sheetFormatPr defaultColWidth="9.109375" defaultRowHeight="18" x14ac:dyDescent="0.25"/>
  <cols>
    <col min="1" max="1" width="49.44140625" style="1" customWidth="1"/>
    <col min="2" max="2" width="8.33203125" style="2" customWidth="1"/>
    <col min="3" max="3" width="13.33203125" style="1" customWidth="1"/>
    <col min="4" max="4" width="13.6640625" style="1" customWidth="1"/>
    <col min="5" max="5" width="11.33203125" style="1" customWidth="1"/>
    <col min="6" max="6" width="12.109375" style="1" customWidth="1"/>
    <col min="7" max="7" width="11.44140625" style="1" customWidth="1"/>
    <col min="8" max="9" width="9.109375" style="1"/>
    <col min="10" max="10" width="12.109375" style="1" bestFit="1" customWidth="1"/>
    <col min="11" max="16384" width="9.109375" style="1"/>
  </cols>
  <sheetData>
    <row r="1" spans="1:7" x14ac:dyDescent="0.25">
      <c r="E1" s="80" t="s">
        <v>75</v>
      </c>
      <c r="F1" s="81"/>
      <c r="G1" s="81"/>
    </row>
    <row r="2" spans="1:7" ht="34.5" customHeight="1" x14ac:dyDescent="0.25">
      <c r="D2" s="82" t="s">
        <v>115</v>
      </c>
      <c r="E2" s="83"/>
      <c r="F2" s="83"/>
      <c r="G2" s="83"/>
    </row>
    <row r="3" spans="1:7" ht="18.75" customHeight="1" x14ac:dyDescent="0.25">
      <c r="D3" s="84" t="s">
        <v>116</v>
      </c>
      <c r="E3" s="68"/>
      <c r="F3" s="68"/>
      <c r="G3" s="68"/>
    </row>
    <row r="4" spans="1:7" x14ac:dyDescent="0.25">
      <c r="D4" s="84"/>
      <c r="E4" s="68"/>
      <c r="F4" s="68"/>
      <c r="G4" s="68"/>
    </row>
    <row r="5" spans="1:7" x14ac:dyDescent="0.25">
      <c r="B5" s="85"/>
      <c r="C5" s="85"/>
      <c r="F5" s="3" t="s">
        <v>0</v>
      </c>
      <c r="G5" s="4"/>
    </row>
    <row r="6" spans="1:7" ht="63.75" customHeight="1" x14ac:dyDescent="0.25">
      <c r="A6" s="5" t="s">
        <v>1</v>
      </c>
      <c r="B6" s="86" t="s">
        <v>78</v>
      </c>
      <c r="C6" s="86"/>
      <c r="D6" s="86"/>
      <c r="E6" s="87"/>
      <c r="F6" s="6" t="s">
        <v>2</v>
      </c>
      <c r="G6" s="39">
        <v>1998615</v>
      </c>
    </row>
    <row r="7" spans="1:7" x14ac:dyDescent="0.25">
      <c r="A7" s="5" t="s">
        <v>3</v>
      </c>
      <c r="B7" s="86" t="s">
        <v>67</v>
      </c>
      <c r="C7" s="86"/>
      <c r="D7" s="86"/>
      <c r="E7" s="87"/>
      <c r="F7" s="6" t="s">
        <v>4</v>
      </c>
      <c r="G7" s="24">
        <v>430</v>
      </c>
    </row>
    <row r="8" spans="1:7" x14ac:dyDescent="0.25">
      <c r="A8" s="5" t="s">
        <v>5</v>
      </c>
      <c r="B8" s="86" t="s">
        <v>74</v>
      </c>
      <c r="C8" s="86"/>
      <c r="D8" s="86"/>
      <c r="E8" s="87"/>
      <c r="F8" s="6" t="s">
        <v>6</v>
      </c>
      <c r="G8" s="38">
        <v>5120210100</v>
      </c>
    </row>
    <row r="9" spans="1:7" x14ac:dyDescent="0.25">
      <c r="A9" s="5" t="s">
        <v>7</v>
      </c>
      <c r="B9" s="86" t="s">
        <v>73</v>
      </c>
      <c r="C9" s="86"/>
      <c r="D9" s="86"/>
      <c r="E9" s="87"/>
      <c r="F9" s="6" t="s">
        <v>8</v>
      </c>
      <c r="G9" s="24"/>
    </row>
    <row r="10" spans="1:7" x14ac:dyDescent="0.25">
      <c r="A10" s="5" t="s">
        <v>9</v>
      </c>
      <c r="B10" s="86" t="s">
        <v>68</v>
      </c>
      <c r="C10" s="86"/>
      <c r="D10" s="86"/>
      <c r="E10" s="87"/>
      <c r="F10" s="6" t="s">
        <v>10</v>
      </c>
      <c r="G10" s="24"/>
    </row>
    <row r="11" spans="1:7" ht="27.75" customHeight="1" x14ac:dyDescent="0.25">
      <c r="A11" s="5" t="s">
        <v>11</v>
      </c>
      <c r="B11" s="86" t="s">
        <v>69</v>
      </c>
      <c r="C11" s="86"/>
      <c r="D11" s="86"/>
      <c r="E11" s="87"/>
      <c r="F11" s="6" t="s">
        <v>12</v>
      </c>
      <c r="G11" s="24" t="s">
        <v>77</v>
      </c>
    </row>
    <row r="12" spans="1:7" x14ac:dyDescent="0.25">
      <c r="A12" s="5" t="s">
        <v>13</v>
      </c>
      <c r="B12" s="86" t="s">
        <v>70</v>
      </c>
      <c r="C12" s="86"/>
      <c r="D12" s="86"/>
      <c r="E12" s="87"/>
      <c r="F12" s="7"/>
    </row>
    <row r="13" spans="1:7" ht="33.75" customHeight="1" x14ac:dyDescent="0.25">
      <c r="A13" s="5" t="s">
        <v>14</v>
      </c>
      <c r="B13" s="86" t="s">
        <v>71</v>
      </c>
      <c r="C13" s="86"/>
      <c r="D13" s="86"/>
      <c r="E13" s="87"/>
      <c r="F13" s="8"/>
    </row>
    <row r="14" spans="1:7" x14ac:dyDescent="0.25">
      <c r="A14" s="5" t="s">
        <v>15</v>
      </c>
      <c r="B14" s="88" t="s">
        <v>79</v>
      </c>
      <c r="C14" s="88"/>
      <c r="D14" s="88"/>
      <c r="E14" s="89"/>
      <c r="F14" s="9"/>
    </row>
    <row r="15" spans="1:7" x14ac:dyDescent="0.25">
      <c r="A15" s="5" t="s">
        <v>16</v>
      </c>
      <c r="B15" s="86" t="s">
        <v>80</v>
      </c>
      <c r="C15" s="86"/>
      <c r="D15" s="86"/>
      <c r="E15" s="87"/>
      <c r="F15" s="8"/>
    </row>
    <row r="16" spans="1:7" x14ac:dyDescent="0.25">
      <c r="A16" s="10"/>
      <c r="B16" s="11"/>
      <c r="C16" s="11"/>
      <c r="D16" s="11"/>
      <c r="E16" s="12"/>
      <c r="F16" s="8"/>
    </row>
    <row r="17" spans="1:10" x14ac:dyDescent="0.25">
      <c r="A17" s="63" t="s">
        <v>17</v>
      </c>
      <c r="B17" s="63"/>
      <c r="C17" s="63"/>
      <c r="D17" s="63"/>
      <c r="E17" s="63"/>
      <c r="F17" s="63"/>
    </row>
    <row r="19" spans="1:10" x14ac:dyDescent="0.25">
      <c r="A19" s="63" t="s">
        <v>18</v>
      </c>
      <c r="B19" s="63"/>
      <c r="C19" s="63"/>
      <c r="D19" s="63"/>
      <c r="E19" s="63"/>
      <c r="F19" s="63"/>
    </row>
    <row r="20" spans="1:10" x14ac:dyDescent="0.25">
      <c r="A20" s="73" t="s">
        <v>114</v>
      </c>
      <c r="B20" s="73"/>
      <c r="C20" s="73"/>
      <c r="D20" s="73"/>
      <c r="E20" s="73"/>
      <c r="F20" s="73"/>
    </row>
    <row r="21" spans="1:10" x14ac:dyDescent="0.25">
      <c r="A21" s="74" t="s">
        <v>19</v>
      </c>
      <c r="B21" s="74"/>
      <c r="C21" s="74"/>
      <c r="D21" s="74"/>
      <c r="E21" s="74"/>
      <c r="F21" s="74"/>
    </row>
    <row r="22" spans="1:10" ht="12.75" customHeight="1" x14ac:dyDescent="0.25">
      <c r="A22" s="13"/>
      <c r="B22" s="14"/>
      <c r="C22" s="13"/>
      <c r="D22" s="13"/>
      <c r="E22" s="67" t="s">
        <v>20</v>
      </c>
      <c r="F22" s="67"/>
      <c r="G22" s="68"/>
    </row>
    <row r="23" spans="1:10" ht="24.75" customHeight="1" x14ac:dyDescent="0.25">
      <c r="A23" s="69" t="s">
        <v>21</v>
      </c>
      <c r="B23" s="70" t="s">
        <v>22</v>
      </c>
      <c r="C23" s="71" t="s">
        <v>23</v>
      </c>
      <c r="D23" s="75" t="s">
        <v>24</v>
      </c>
      <c r="E23" s="76"/>
      <c r="F23" s="76"/>
      <c r="G23" s="77"/>
    </row>
    <row r="24" spans="1:10" ht="82.5" customHeight="1" x14ac:dyDescent="0.25">
      <c r="A24" s="69"/>
      <c r="B24" s="70"/>
      <c r="C24" s="72"/>
      <c r="D24" s="15" t="s">
        <v>25</v>
      </c>
      <c r="E24" s="15" t="s">
        <v>26</v>
      </c>
      <c r="F24" s="64" t="s">
        <v>27</v>
      </c>
      <c r="G24" s="59"/>
    </row>
    <row r="25" spans="1:10" ht="18" customHeight="1" x14ac:dyDescent="0.25">
      <c r="A25" s="3">
        <v>1</v>
      </c>
      <c r="B25" s="16">
        <v>2</v>
      </c>
      <c r="C25" s="16">
        <v>5</v>
      </c>
      <c r="D25" s="16">
        <v>6</v>
      </c>
      <c r="E25" s="16">
        <v>7</v>
      </c>
      <c r="F25" s="64">
        <v>8</v>
      </c>
      <c r="G25" s="59"/>
    </row>
    <row r="26" spans="1:10" ht="18" customHeight="1" x14ac:dyDescent="0.25">
      <c r="A26" s="65" t="s">
        <v>28</v>
      </c>
      <c r="B26" s="65"/>
      <c r="C26" s="65"/>
      <c r="D26" s="65"/>
      <c r="E26" s="65"/>
      <c r="F26" s="65"/>
      <c r="G26" s="66"/>
    </row>
    <row r="27" spans="1:10" s="17" customFormat="1" ht="20.100000000000001" customHeight="1" x14ac:dyDescent="0.25">
      <c r="A27" s="65" t="s">
        <v>29</v>
      </c>
      <c r="B27" s="65"/>
      <c r="C27" s="65"/>
      <c r="D27" s="65"/>
      <c r="E27" s="65"/>
      <c r="F27" s="65"/>
      <c r="G27" s="66"/>
    </row>
    <row r="28" spans="1:10" s="17" customFormat="1" ht="31.2" x14ac:dyDescent="0.25">
      <c r="A28" s="18" t="s">
        <v>30</v>
      </c>
      <c r="B28" s="19">
        <v>100</v>
      </c>
      <c r="C28" s="37">
        <f>D28</f>
        <v>30892.5</v>
      </c>
      <c r="D28" s="37">
        <v>30892.5</v>
      </c>
      <c r="E28" s="37">
        <v>30116.6</v>
      </c>
      <c r="F28" s="56">
        <f>E28/D28*100</f>
        <v>97.488387148984373</v>
      </c>
      <c r="G28" s="57"/>
      <c r="J28" s="55"/>
    </row>
    <row r="29" spans="1:10" s="17" customFormat="1" ht="17.399999999999999" x14ac:dyDescent="0.25">
      <c r="A29" s="18" t="s">
        <v>31</v>
      </c>
      <c r="B29" s="19">
        <v>110</v>
      </c>
      <c r="C29" s="37">
        <f t="shared" ref="C29:C44" si="0">D29</f>
        <v>4684.6000000000004</v>
      </c>
      <c r="D29" s="20">
        <v>4684.6000000000004</v>
      </c>
      <c r="E29" s="20">
        <v>3912.3</v>
      </c>
      <c r="F29" s="58">
        <f>E29/D29*100</f>
        <v>83.514067369679367</v>
      </c>
      <c r="G29" s="59"/>
    </row>
    <row r="30" spans="1:10" s="17" customFormat="1" ht="19.5" customHeight="1" x14ac:dyDescent="0.25">
      <c r="A30" s="18" t="s">
        <v>32</v>
      </c>
      <c r="B30" s="21">
        <v>120</v>
      </c>
      <c r="C30" s="37">
        <f t="shared" si="0"/>
        <v>500</v>
      </c>
      <c r="D30" s="20">
        <v>500</v>
      </c>
      <c r="E30" s="20">
        <v>1489.3</v>
      </c>
      <c r="F30" s="58">
        <f t="shared" ref="F30:F51" si="1">E30/D30*100</f>
        <v>297.85999999999996</v>
      </c>
      <c r="G30" s="59"/>
    </row>
    <row r="31" spans="1:10" s="17" customFormat="1" ht="20.25" customHeight="1" x14ac:dyDescent="0.25">
      <c r="A31" s="18" t="s">
        <v>33</v>
      </c>
      <c r="B31" s="21">
        <v>130</v>
      </c>
      <c r="C31" s="37">
        <f t="shared" si="0"/>
        <v>0</v>
      </c>
      <c r="D31" s="20">
        <f>Лист1!D39+Лист1!E39+Лист1!F39</f>
        <v>0</v>
      </c>
      <c r="E31" s="20">
        <v>1038.9000000000001</v>
      </c>
      <c r="F31" s="58" t="e">
        <f t="shared" ref="F31" si="2">E31/D31*100</f>
        <v>#DIV/0!</v>
      </c>
      <c r="G31" s="59"/>
    </row>
    <row r="32" spans="1:10" ht="30.75" customHeight="1" x14ac:dyDescent="0.25">
      <c r="A32" s="22" t="s">
        <v>34</v>
      </c>
      <c r="B32" s="19">
        <v>140</v>
      </c>
      <c r="C32" s="37">
        <f t="shared" si="0"/>
        <v>25686.9</v>
      </c>
      <c r="D32" s="37">
        <v>25686.9</v>
      </c>
      <c r="E32" s="37">
        <v>28613.9</v>
      </c>
      <c r="F32" s="56">
        <f t="shared" si="1"/>
        <v>111.39491336050671</v>
      </c>
      <c r="G32" s="57"/>
    </row>
    <row r="33" spans="1:7" ht="18.75" customHeight="1" x14ac:dyDescent="0.25">
      <c r="A33" s="18" t="s">
        <v>35</v>
      </c>
      <c r="B33" s="19"/>
      <c r="C33" s="37">
        <f t="shared" si="0"/>
        <v>0</v>
      </c>
      <c r="D33" s="37">
        <f>Лист1!D41+Лист1!E41+Лист1!F41</f>
        <v>0</v>
      </c>
      <c r="E33" s="20"/>
      <c r="F33" s="58"/>
      <c r="G33" s="59"/>
    </row>
    <row r="34" spans="1:7" ht="20.100000000000001" customHeight="1" x14ac:dyDescent="0.25">
      <c r="A34" s="18" t="s">
        <v>36</v>
      </c>
      <c r="B34" s="23">
        <v>141</v>
      </c>
      <c r="C34" s="37">
        <f t="shared" si="0"/>
        <v>2292.4</v>
      </c>
      <c r="D34" s="20">
        <v>2292.4</v>
      </c>
      <c r="E34" s="20">
        <v>2610.5</v>
      </c>
      <c r="F34" s="58">
        <f t="shared" si="1"/>
        <v>113.87628686093177</v>
      </c>
      <c r="G34" s="59"/>
    </row>
    <row r="35" spans="1:7" ht="20.100000000000001" customHeight="1" x14ac:dyDescent="0.25">
      <c r="A35" s="18" t="s">
        <v>37</v>
      </c>
      <c r="B35" s="23">
        <v>142</v>
      </c>
      <c r="C35" s="37">
        <f t="shared" si="0"/>
        <v>16632.099999999999</v>
      </c>
      <c r="D35" s="20">
        <v>16632.099999999999</v>
      </c>
      <c r="E35" s="20">
        <v>19057.900000000001</v>
      </c>
      <c r="F35" s="58">
        <f t="shared" si="1"/>
        <v>114.58504939243994</v>
      </c>
      <c r="G35" s="59"/>
    </row>
    <row r="36" spans="1:7" ht="20.100000000000001" customHeight="1" x14ac:dyDescent="0.25">
      <c r="A36" s="18" t="s">
        <v>38</v>
      </c>
      <c r="B36" s="23">
        <v>143</v>
      </c>
      <c r="C36" s="37">
        <f t="shared" si="0"/>
        <v>3606</v>
      </c>
      <c r="D36" s="20">
        <v>3606</v>
      </c>
      <c r="E36" s="20">
        <v>3862.4</v>
      </c>
      <c r="F36" s="58">
        <f t="shared" si="1"/>
        <v>107.11037160288409</v>
      </c>
      <c r="G36" s="59"/>
    </row>
    <row r="37" spans="1:7" ht="20.100000000000001" customHeight="1" x14ac:dyDescent="0.25">
      <c r="A37" s="18" t="s">
        <v>39</v>
      </c>
      <c r="B37" s="23">
        <v>144</v>
      </c>
      <c r="C37" s="37">
        <f t="shared" si="0"/>
        <v>0</v>
      </c>
      <c r="D37" s="20">
        <f>Лист1!D45+Лист1!E45+Лист1!F45</f>
        <v>0</v>
      </c>
      <c r="E37" s="20">
        <v>0</v>
      </c>
      <c r="F37" s="58" t="e">
        <f t="shared" ref="F37" si="3">E37/D37*100</f>
        <v>#DIV/0!</v>
      </c>
      <c r="G37" s="59"/>
    </row>
    <row r="38" spans="1:7" ht="31.5" customHeight="1" x14ac:dyDescent="0.25">
      <c r="A38" s="18" t="s">
        <v>40</v>
      </c>
      <c r="B38" s="23">
        <v>145</v>
      </c>
      <c r="C38" s="37">
        <f t="shared" si="0"/>
        <v>3156.5</v>
      </c>
      <c r="D38" s="20">
        <v>3156.5</v>
      </c>
      <c r="E38" s="20">
        <v>3083.1</v>
      </c>
      <c r="F38" s="58">
        <f t="shared" si="1"/>
        <v>97.674639632504352</v>
      </c>
      <c r="G38" s="59"/>
    </row>
    <row r="39" spans="1:7" ht="39" customHeight="1" x14ac:dyDescent="0.25">
      <c r="A39" s="22" t="s">
        <v>41</v>
      </c>
      <c r="B39" s="19">
        <v>150</v>
      </c>
      <c r="C39" s="37">
        <f>D39</f>
        <v>10029.700000000001</v>
      </c>
      <c r="D39" s="37">
        <v>10029.700000000001</v>
      </c>
      <c r="E39" s="37">
        <v>5823.2</v>
      </c>
      <c r="F39" s="56">
        <f t="shared" si="1"/>
        <v>58.059563097600119</v>
      </c>
      <c r="G39" s="57"/>
    </row>
    <row r="40" spans="1:7" ht="20.100000000000001" customHeight="1" x14ac:dyDescent="0.25">
      <c r="A40" s="18" t="s">
        <v>36</v>
      </c>
      <c r="B40" s="21">
        <v>151</v>
      </c>
      <c r="C40" s="37">
        <f t="shared" si="0"/>
        <v>435.1</v>
      </c>
      <c r="D40" s="20">
        <v>435.1</v>
      </c>
      <c r="E40" s="20">
        <v>218.6</v>
      </c>
      <c r="F40" s="58">
        <f t="shared" si="1"/>
        <v>50.24132383360147</v>
      </c>
      <c r="G40" s="59"/>
    </row>
    <row r="41" spans="1:7" ht="20.100000000000001" customHeight="1" x14ac:dyDescent="0.25">
      <c r="A41" s="18" t="s">
        <v>37</v>
      </c>
      <c r="B41" s="21">
        <v>152</v>
      </c>
      <c r="C41" s="37">
        <f>D41</f>
        <v>6994.9</v>
      </c>
      <c r="D41" s="20">
        <v>6994.9</v>
      </c>
      <c r="E41" s="20">
        <v>3123.6</v>
      </c>
      <c r="F41" s="58">
        <f t="shared" si="1"/>
        <v>44.655391785443683</v>
      </c>
      <c r="G41" s="59"/>
    </row>
    <row r="42" spans="1:7" ht="20.100000000000001" customHeight="1" x14ac:dyDescent="0.25">
      <c r="A42" s="18" t="s">
        <v>38</v>
      </c>
      <c r="B42" s="21">
        <v>153</v>
      </c>
      <c r="C42" s="37">
        <f t="shared" si="0"/>
        <v>1563.2</v>
      </c>
      <c r="D42" s="20">
        <v>1563.2</v>
      </c>
      <c r="E42" s="20">
        <v>624.79999999999995</v>
      </c>
      <c r="F42" s="58">
        <f t="shared" si="1"/>
        <v>39.969293756397128</v>
      </c>
      <c r="G42" s="59"/>
    </row>
    <row r="43" spans="1:7" ht="20.100000000000001" customHeight="1" x14ac:dyDescent="0.25">
      <c r="A43" s="18" t="s">
        <v>39</v>
      </c>
      <c r="B43" s="21">
        <v>154</v>
      </c>
      <c r="C43" s="37">
        <f t="shared" si="0"/>
        <v>0</v>
      </c>
      <c r="D43" s="20">
        <f>Лист1!D51+Лист1!E51+Лист1!F51</f>
        <v>0</v>
      </c>
      <c r="E43" s="20">
        <v>0</v>
      </c>
      <c r="F43" s="58" t="e">
        <f t="shared" ref="F43" si="4">E43/D43*100</f>
        <v>#DIV/0!</v>
      </c>
      <c r="G43" s="59"/>
    </row>
    <row r="44" spans="1:7" ht="27.75" customHeight="1" x14ac:dyDescent="0.25">
      <c r="A44" s="18" t="s">
        <v>40</v>
      </c>
      <c r="B44" s="21">
        <v>155</v>
      </c>
      <c r="C44" s="37">
        <f t="shared" si="0"/>
        <v>1036.5</v>
      </c>
      <c r="D44" s="20">
        <v>1036.5</v>
      </c>
      <c r="E44" s="20">
        <v>1856.2</v>
      </c>
      <c r="F44" s="58">
        <f t="shared" si="1"/>
        <v>179.08345393150026</v>
      </c>
      <c r="G44" s="59"/>
    </row>
    <row r="45" spans="1:7" ht="20.100000000000001" customHeight="1" x14ac:dyDescent="0.25">
      <c r="A45" s="60" t="s">
        <v>42</v>
      </c>
      <c r="B45" s="61"/>
      <c r="C45" s="61"/>
      <c r="D45" s="61"/>
      <c r="E45" s="61"/>
      <c r="F45" s="61"/>
      <c r="G45" s="62"/>
    </row>
    <row r="46" spans="1:7" ht="20.100000000000001" customHeight="1" x14ac:dyDescent="0.25">
      <c r="A46" s="18" t="s">
        <v>36</v>
      </c>
      <c r="B46" s="24">
        <v>200</v>
      </c>
      <c r="C46" s="20">
        <f>D46</f>
        <v>2727.5</v>
      </c>
      <c r="D46" s="20">
        <v>2727.5</v>
      </c>
      <c r="E46" s="36">
        <f t="shared" ref="E46:E48" si="5">E34+E40</f>
        <v>2829.1</v>
      </c>
      <c r="F46" s="58">
        <f t="shared" si="1"/>
        <v>103.72502291475709</v>
      </c>
      <c r="G46" s="59"/>
    </row>
    <row r="47" spans="1:7" ht="20.100000000000001" customHeight="1" x14ac:dyDescent="0.25">
      <c r="A47" s="18" t="s">
        <v>37</v>
      </c>
      <c r="B47" s="24">
        <v>210</v>
      </c>
      <c r="C47" s="20">
        <f t="shared" ref="C47:C51" si="6">D47</f>
        <v>23627</v>
      </c>
      <c r="D47" s="20">
        <v>23627</v>
      </c>
      <c r="E47" s="36">
        <f t="shared" si="5"/>
        <v>22181.5</v>
      </c>
      <c r="F47" s="58">
        <f t="shared" si="1"/>
        <v>93.88199940745757</v>
      </c>
      <c r="G47" s="59"/>
    </row>
    <row r="48" spans="1:7" ht="20.100000000000001" customHeight="1" x14ac:dyDescent="0.25">
      <c r="A48" s="18" t="s">
        <v>38</v>
      </c>
      <c r="B48" s="24">
        <v>220</v>
      </c>
      <c r="C48" s="20">
        <f t="shared" si="6"/>
        <v>5169.2</v>
      </c>
      <c r="D48" s="20">
        <v>5169.2</v>
      </c>
      <c r="E48" s="36">
        <f t="shared" si="5"/>
        <v>4487.2</v>
      </c>
      <c r="F48" s="58">
        <f t="shared" si="1"/>
        <v>86.806469086125517</v>
      </c>
      <c r="G48" s="59"/>
    </row>
    <row r="49" spans="1:7" ht="20.100000000000001" customHeight="1" x14ac:dyDescent="0.25">
      <c r="A49" s="18" t="s">
        <v>39</v>
      </c>
      <c r="B49" s="24">
        <v>230</v>
      </c>
      <c r="C49" s="20">
        <f t="shared" si="6"/>
        <v>0</v>
      </c>
      <c r="D49" s="20">
        <f>Лист1!D57+Лист1!E57+Лист1!F57</f>
        <v>0</v>
      </c>
      <c r="E49" s="41">
        <v>0</v>
      </c>
      <c r="F49" s="58">
        <v>0</v>
      </c>
      <c r="G49" s="59"/>
    </row>
    <row r="50" spans="1:7" ht="20.100000000000001" customHeight="1" x14ac:dyDescent="0.25">
      <c r="A50" s="18" t="s">
        <v>43</v>
      </c>
      <c r="B50" s="24">
        <v>240</v>
      </c>
      <c r="C50" s="20">
        <f t="shared" si="6"/>
        <v>4193</v>
      </c>
      <c r="D50" s="20">
        <v>4193</v>
      </c>
      <c r="E50" s="36">
        <f>E38+E44</f>
        <v>4939.3</v>
      </c>
      <c r="F50" s="58">
        <f t="shared" si="1"/>
        <v>117.79871213927974</v>
      </c>
      <c r="G50" s="59"/>
    </row>
    <row r="51" spans="1:7" ht="20.100000000000001" customHeight="1" x14ac:dyDescent="0.25">
      <c r="A51" s="18" t="s">
        <v>44</v>
      </c>
      <c r="B51" s="24">
        <v>250</v>
      </c>
      <c r="C51" s="20">
        <f t="shared" si="6"/>
        <v>35716.6</v>
      </c>
      <c r="D51" s="20">
        <v>35716.6</v>
      </c>
      <c r="E51" s="36">
        <f>SUM(E46:E50)</f>
        <v>34437.1</v>
      </c>
      <c r="F51" s="58">
        <f t="shared" si="1"/>
        <v>96.417632137437494</v>
      </c>
      <c r="G51" s="59"/>
    </row>
    <row r="52" spans="1:7" ht="19.5" customHeight="1" x14ac:dyDescent="0.25">
      <c r="A52" s="60" t="s">
        <v>45</v>
      </c>
      <c r="B52" s="61"/>
      <c r="C52" s="61"/>
      <c r="D52" s="61"/>
      <c r="E52" s="61"/>
      <c r="F52" s="61"/>
      <c r="G52" s="62"/>
    </row>
    <row r="53" spans="1:7" ht="39.75" customHeight="1" x14ac:dyDescent="0.25">
      <c r="A53" s="18" t="s">
        <v>46</v>
      </c>
      <c r="B53" s="24">
        <v>300</v>
      </c>
      <c r="C53" s="37">
        <f t="shared" ref="C53:D61" si="7">SUM(D53:F53)</f>
        <v>0</v>
      </c>
      <c r="D53" s="37">
        <f t="shared" si="7"/>
        <v>0</v>
      </c>
      <c r="E53" s="26">
        <f>E54</f>
        <v>0</v>
      </c>
      <c r="F53" s="58">
        <f>F54</f>
        <v>0</v>
      </c>
      <c r="G53" s="59"/>
    </row>
    <row r="54" spans="1:7" ht="45" customHeight="1" x14ac:dyDescent="0.25">
      <c r="A54" s="18" t="s">
        <v>47</v>
      </c>
      <c r="B54" s="25">
        <v>301</v>
      </c>
      <c r="C54" s="20">
        <f t="shared" si="7"/>
        <v>0</v>
      </c>
      <c r="D54" s="20">
        <f t="shared" si="7"/>
        <v>0</v>
      </c>
      <c r="E54" s="26"/>
      <c r="F54" s="58"/>
      <c r="G54" s="59"/>
    </row>
    <row r="55" spans="1:7" ht="29.25" customHeight="1" x14ac:dyDescent="0.25">
      <c r="A55" s="22" t="s">
        <v>48</v>
      </c>
      <c r="B55" s="27">
        <v>400</v>
      </c>
      <c r="C55" s="40">
        <f>D55</f>
        <v>360.5</v>
      </c>
      <c r="D55" s="40">
        <v>360.5</v>
      </c>
      <c r="E55" s="37">
        <v>347.8</v>
      </c>
      <c r="F55" s="58">
        <f>E55/D55*100</f>
        <v>96.477115117891827</v>
      </c>
      <c r="G55" s="59"/>
    </row>
    <row r="56" spans="1:7" ht="20.100000000000001" customHeight="1" x14ac:dyDescent="0.25">
      <c r="A56" s="18" t="s">
        <v>49</v>
      </c>
      <c r="B56" s="28">
        <v>410</v>
      </c>
      <c r="C56" s="20">
        <v>0</v>
      </c>
      <c r="D56" s="20">
        <v>0</v>
      </c>
      <c r="E56" s="20" t="s">
        <v>113</v>
      </c>
      <c r="F56" s="58"/>
      <c r="G56" s="59"/>
    </row>
    <row r="57" spans="1:7" ht="20.100000000000001" customHeight="1" x14ac:dyDescent="0.25">
      <c r="A57" s="18" t="s">
        <v>50</v>
      </c>
      <c r="B57" s="29">
        <v>420</v>
      </c>
      <c r="C57" s="20">
        <v>0</v>
      </c>
      <c r="D57" s="20">
        <v>0</v>
      </c>
      <c r="E57" s="20">
        <v>347.8</v>
      </c>
      <c r="F57" s="58" t="e">
        <f t="shared" ref="F57" si="8">E57/D57*100</f>
        <v>#DIV/0!</v>
      </c>
      <c r="G57" s="59"/>
    </row>
    <row r="58" spans="1:7" ht="30.75" customHeight="1" x14ac:dyDescent="0.25">
      <c r="A58" s="18" t="s">
        <v>51</v>
      </c>
      <c r="B58" s="28">
        <v>430</v>
      </c>
      <c r="C58" s="41">
        <v>0</v>
      </c>
      <c r="D58" s="41">
        <v>0</v>
      </c>
      <c r="E58" s="20"/>
      <c r="F58" s="58" t="e">
        <f t="shared" ref="F58" si="9">E58/D58*100</f>
        <v>#DIV/0!</v>
      </c>
      <c r="G58" s="59"/>
    </row>
    <row r="59" spans="1:7" ht="20.100000000000001" customHeight="1" x14ac:dyDescent="0.25">
      <c r="A59" s="18" t="s">
        <v>52</v>
      </c>
      <c r="B59" s="29">
        <v>440</v>
      </c>
      <c r="C59" s="20">
        <f t="shared" si="7"/>
        <v>0</v>
      </c>
      <c r="D59" s="20">
        <v>0</v>
      </c>
      <c r="E59" s="20"/>
      <c r="F59" s="58"/>
      <c r="G59" s="59"/>
    </row>
    <row r="60" spans="1:7" ht="30.75" customHeight="1" x14ac:dyDescent="0.25">
      <c r="A60" s="18" t="s">
        <v>53</v>
      </c>
      <c r="B60" s="28">
        <v>450</v>
      </c>
      <c r="C60" s="20">
        <f t="shared" si="7"/>
        <v>0</v>
      </c>
      <c r="D60" s="20">
        <v>0</v>
      </c>
      <c r="E60" s="20"/>
      <c r="F60" s="58"/>
      <c r="G60" s="59"/>
    </row>
    <row r="61" spans="1:7" ht="20.100000000000001" customHeight="1" x14ac:dyDescent="0.25">
      <c r="A61" s="18" t="s">
        <v>54</v>
      </c>
      <c r="B61" s="25">
        <v>460</v>
      </c>
      <c r="C61" s="20">
        <f t="shared" si="7"/>
        <v>360.5</v>
      </c>
      <c r="D61" s="20">
        <v>360.5</v>
      </c>
      <c r="E61" s="20"/>
      <c r="F61" s="58"/>
      <c r="G61" s="59"/>
    </row>
    <row r="62" spans="1:7" ht="20.100000000000001" customHeight="1" x14ac:dyDescent="0.25">
      <c r="A62" s="60" t="s">
        <v>55</v>
      </c>
      <c r="B62" s="61"/>
      <c r="C62" s="61"/>
      <c r="D62" s="61"/>
      <c r="E62" s="61"/>
      <c r="F62" s="61"/>
      <c r="G62" s="62"/>
    </row>
    <row r="63" spans="1:7" ht="33.75" customHeight="1" x14ac:dyDescent="0.25">
      <c r="A63" s="18" t="s">
        <v>56</v>
      </c>
      <c r="B63" s="24">
        <v>500</v>
      </c>
      <c r="C63" s="20">
        <v>0</v>
      </c>
      <c r="D63" s="20">
        <v>0</v>
      </c>
      <c r="E63" s="20">
        <f>SUM(E64:E67)</f>
        <v>0</v>
      </c>
      <c r="F63" s="58"/>
      <c r="G63" s="59"/>
    </row>
    <row r="64" spans="1:7" ht="20.100000000000001" customHeight="1" x14ac:dyDescent="0.25">
      <c r="A64" s="30" t="s">
        <v>57</v>
      </c>
      <c r="B64" s="25">
        <v>501</v>
      </c>
      <c r="C64" s="20">
        <f t="shared" ref="C64:C72" si="10">SUM(D64:F64)</f>
        <v>0</v>
      </c>
      <c r="D64" s="20">
        <v>0</v>
      </c>
      <c r="E64" s="20"/>
      <c r="F64" s="58"/>
      <c r="G64" s="59"/>
    </row>
    <row r="65" spans="1:7" ht="20.100000000000001" customHeight="1" x14ac:dyDescent="0.25">
      <c r="A65" s="30" t="s">
        <v>58</v>
      </c>
      <c r="B65" s="25">
        <v>502</v>
      </c>
      <c r="C65" s="20">
        <f t="shared" si="10"/>
        <v>0</v>
      </c>
      <c r="D65" s="20">
        <v>0</v>
      </c>
      <c r="E65" s="20"/>
      <c r="F65" s="58"/>
      <c r="G65" s="59"/>
    </row>
    <row r="66" spans="1:7" ht="20.100000000000001" customHeight="1" x14ac:dyDescent="0.25">
      <c r="A66" s="30" t="s">
        <v>59</v>
      </c>
      <c r="B66" s="25">
        <v>503</v>
      </c>
      <c r="C66" s="41">
        <v>0</v>
      </c>
      <c r="D66" s="20">
        <v>0</v>
      </c>
      <c r="E66" s="20">
        <v>0</v>
      </c>
      <c r="F66" s="58"/>
      <c r="G66" s="59"/>
    </row>
    <row r="67" spans="1:7" ht="20.100000000000001" customHeight="1" x14ac:dyDescent="0.25">
      <c r="A67" s="18" t="s">
        <v>60</v>
      </c>
      <c r="B67" s="24">
        <v>510</v>
      </c>
      <c r="C67" s="20">
        <f t="shared" si="10"/>
        <v>0</v>
      </c>
      <c r="D67" s="20">
        <v>0</v>
      </c>
      <c r="E67" s="20"/>
      <c r="F67" s="58"/>
      <c r="G67" s="59"/>
    </row>
    <row r="68" spans="1:7" ht="33.75" customHeight="1" x14ac:dyDescent="0.25">
      <c r="A68" s="18" t="s">
        <v>61</v>
      </c>
      <c r="B68" s="24">
        <v>520</v>
      </c>
      <c r="C68" s="20">
        <f t="shared" si="10"/>
        <v>0</v>
      </c>
      <c r="D68" s="20">
        <f>SUM(D69:D72)</f>
        <v>0</v>
      </c>
      <c r="E68" s="20">
        <f>SUM(E69:E72)</f>
        <v>0</v>
      </c>
      <c r="F68" s="58">
        <f>SUM(F69:F72)</f>
        <v>0</v>
      </c>
      <c r="G68" s="59"/>
    </row>
    <row r="69" spans="1:7" ht="20.100000000000001" customHeight="1" x14ac:dyDescent="0.25">
      <c r="A69" s="30" t="s">
        <v>57</v>
      </c>
      <c r="B69" s="25">
        <v>521</v>
      </c>
      <c r="C69" s="20">
        <f t="shared" si="10"/>
        <v>0</v>
      </c>
      <c r="D69" s="20">
        <v>0</v>
      </c>
      <c r="E69" s="20"/>
      <c r="F69" s="58"/>
      <c r="G69" s="59"/>
    </row>
    <row r="70" spans="1:7" ht="20.100000000000001" customHeight="1" x14ac:dyDescent="0.25">
      <c r="A70" s="30" t="s">
        <v>58</v>
      </c>
      <c r="B70" s="25">
        <v>522</v>
      </c>
      <c r="C70" s="20">
        <f t="shared" si="10"/>
        <v>0</v>
      </c>
      <c r="D70" s="20">
        <v>0</v>
      </c>
      <c r="E70" s="20"/>
      <c r="F70" s="58"/>
      <c r="G70" s="59"/>
    </row>
    <row r="71" spans="1:7" ht="20.100000000000001" customHeight="1" x14ac:dyDescent="0.25">
      <c r="A71" s="30" t="s">
        <v>59</v>
      </c>
      <c r="B71" s="25">
        <v>523</v>
      </c>
      <c r="C71" s="20">
        <f t="shared" si="10"/>
        <v>0</v>
      </c>
      <c r="D71" s="20">
        <v>0</v>
      </c>
      <c r="E71" s="20"/>
      <c r="F71" s="58"/>
      <c r="G71" s="59"/>
    </row>
    <row r="72" spans="1:7" ht="20.100000000000001" customHeight="1" x14ac:dyDescent="0.25">
      <c r="A72" s="18" t="s">
        <v>62</v>
      </c>
      <c r="B72" s="24">
        <v>530</v>
      </c>
      <c r="C72" s="20">
        <f t="shared" si="10"/>
        <v>0</v>
      </c>
      <c r="D72" s="20">
        <v>0</v>
      </c>
      <c r="E72" s="20"/>
      <c r="F72" s="58"/>
      <c r="G72" s="59"/>
    </row>
    <row r="73" spans="1:7" ht="29.25" customHeight="1" x14ac:dyDescent="0.25">
      <c r="A73" s="22" t="s">
        <v>63</v>
      </c>
      <c r="B73" s="31">
        <v>600</v>
      </c>
      <c r="C73" s="46">
        <f>C28+C29+C30+C31+C53+C63</f>
        <v>36077.1</v>
      </c>
      <c r="D73" s="37">
        <f>D28+D29+D30+D31+D53+D63</f>
        <v>36077.1</v>
      </c>
      <c r="E73" s="37">
        <f>E28+E29+E30+E31+E53+E63</f>
        <v>36557.100000000006</v>
      </c>
      <c r="F73" s="56">
        <f>E73/D73*100</f>
        <v>101.33048388035625</v>
      </c>
      <c r="G73" s="57"/>
    </row>
    <row r="74" spans="1:7" ht="27.75" customHeight="1" x14ac:dyDescent="0.25">
      <c r="A74" s="22" t="s">
        <v>64</v>
      </c>
      <c r="B74" s="31">
        <v>700</v>
      </c>
      <c r="C74" s="37">
        <f>C51+C55+C68</f>
        <v>36077.1</v>
      </c>
      <c r="D74" s="37">
        <f>D51+D55+D68</f>
        <v>36077.1</v>
      </c>
      <c r="E74" s="37">
        <f>E51+E55+E68</f>
        <v>34784.9</v>
      </c>
      <c r="F74" s="56">
        <f>E74/D74*100</f>
        <v>96.418226520424327</v>
      </c>
      <c r="G74" s="57"/>
    </row>
    <row r="75" spans="1:7" ht="34.5" customHeight="1" x14ac:dyDescent="0.25">
      <c r="A75" s="18" t="s">
        <v>65</v>
      </c>
      <c r="B75" s="19">
        <v>750</v>
      </c>
      <c r="C75" s="20">
        <f>C73-C74</f>
        <v>0</v>
      </c>
      <c r="D75" s="20">
        <f>D73-D74</f>
        <v>0</v>
      </c>
      <c r="E75" s="20">
        <f>E73-E74</f>
        <v>1772.2000000000044</v>
      </c>
      <c r="F75" s="58"/>
      <c r="G75" s="59"/>
    </row>
    <row r="76" spans="1:7" ht="16.5" customHeight="1" x14ac:dyDescent="0.25">
      <c r="A76" s="32"/>
      <c r="C76" s="33"/>
      <c r="D76" s="33"/>
      <c r="E76" s="33"/>
      <c r="F76" s="33"/>
    </row>
    <row r="77" spans="1:7" ht="20.100000000000001" customHeight="1" x14ac:dyDescent="0.25">
      <c r="A77" s="42" t="s">
        <v>76</v>
      </c>
      <c r="B77" s="43"/>
      <c r="C77" s="44"/>
      <c r="D77" s="45"/>
      <c r="E77" s="79" t="s">
        <v>81</v>
      </c>
      <c r="F77" s="79"/>
    </row>
    <row r="78" spans="1:7" ht="20.100000000000001" customHeight="1" x14ac:dyDescent="0.25">
      <c r="A78" s="34" t="s">
        <v>72</v>
      </c>
      <c r="B78" s="1"/>
      <c r="C78" s="34"/>
      <c r="D78" s="34"/>
      <c r="E78" s="78" t="s">
        <v>66</v>
      </c>
      <c r="F78" s="78"/>
    </row>
    <row r="79" spans="1:7" ht="20.100000000000001" customHeight="1" x14ac:dyDescent="0.25">
      <c r="A79" s="32"/>
      <c r="C79" s="33"/>
      <c r="D79" s="33"/>
      <c r="E79" s="33"/>
      <c r="F79" s="33"/>
    </row>
    <row r="80" spans="1:7" x14ac:dyDescent="0.25">
      <c r="A80" s="32"/>
      <c r="C80" s="33"/>
      <c r="D80" s="33"/>
      <c r="E80" s="33"/>
      <c r="F80" s="33"/>
    </row>
    <row r="81" spans="1:6" x14ac:dyDescent="0.25">
      <c r="A81" s="32"/>
      <c r="C81" s="33"/>
      <c r="D81" s="33"/>
      <c r="E81" s="33"/>
      <c r="F81" s="33"/>
    </row>
    <row r="82" spans="1:6" x14ac:dyDescent="0.25">
      <c r="A82" s="32"/>
      <c r="C82" s="33"/>
      <c r="D82" s="33"/>
      <c r="E82" s="33"/>
      <c r="F82" s="33"/>
    </row>
    <row r="83" spans="1:6" x14ac:dyDescent="0.25">
      <c r="A83" s="32"/>
      <c r="C83" s="33"/>
      <c r="D83" s="33"/>
      <c r="E83" s="33"/>
      <c r="F83" s="33"/>
    </row>
    <row r="84" spans="1:6" x14ac:dyDescent="0.25">
      <c r="A84" s="32"/>
      <c r="C84" s="33"/>
      <c r="D84" s="33"/>
      <c r="E84" s="33"/>
      <c r="F84" s="33"/>
    </row>
    <row r="85" spans="1:6" x14ac:dyDescent="0.25">
      <c r="A85" s="32"/>
      <c r="C85" s="33"/>
      <c r="D85" s="33"/>
      <c r="E85" s="33"/>
      <c r="F85" s="33"/>
    </row>
    <row r="86" spans="1:6" x14ac:dyDescent="0.25">
      <c r="A86" s="32"/>
      <c r="C86" s="33"/>
      <c r="D86" s="33"/>
      <c r="E86" s="33"/>
      <c r="F86" s="33"/>
    </row>
    <row r="87" spans="1:6" x14ac:dyDescent="0.25">
      <c r="A87" s="32"/>
      <c r="C87" s="33"/>
      <c r="D87" s="33"/>
      <c r="E87" s="33"/>
      <c r="F87" s="33"/>
    </row>
    <row r="88" spans="1:6" x14ac:dyDescent="0.25">
      <c r="A88" s="32"/>
      <c r="C88" s="33"/>
      <c r="D88" s="33"/>
      <c r="E88" s="33"/>
      <c r="F88" s="33"/>
    </row>
    <row r="89" spans="1:6" x14ac:dyDescent="0.25">
      <c r="A89" s="32"/>
      <c r="C89" s="33"/>
      <c r="D89" s="33"/>
      <c r="E89" s="33"/>
      <c r="F89" s="33"/>
    </row>
    <row r="90" spans="1:6" x14ac:dyDescent="0.25">
      <c r="A90" s="32"/>
      <c r="C90" s="33"/>
      <c r="D90" s="33"/>
      <c r="E90" s="33"/>
      <c r="F90" s="33"/>
    </row>
    <row r="91" spans="1:6" x14ac:dyDescent="0.25">
      <c r="A91" s="32"/>
      <c r="C91" s="33"/>
      <c r="D91" s="33"/>
      <c r="E91" s="33"/>
      <c r="F91" s="33"/>
    </row>
    <row r="92" spans="1:6" x14ac:dyDescent="0.25">
      <c r="A92" s="32"/>
      <c r="C92" s="33"/>
      <c r="D92" s="33"/>
      <c r="E92" s="33"/>
      <c r="F92" s="33"/>
    </row>
    <row r="93" spans="1:6" x14ac:dyDescent="0.25">
      <c r="A93" s="32"/>
      <c r="C93" s="33"/>
      <c r="D93" s="33"/>
      <c r="E93" s="33"/>
      <c r="F93" s="33"/>
    </row>
    <row r="94" spans="1:6" x14ac:dyDescent="0.25">
      <c r="A94" s="32"/>
      <c r="C94" s="33"/>
      <c r="D94" s="33"/>
      <c r="E94" s="33"/>
      <c r="F94" s="33"/>
    </row>
    <row r="95" spans="1:6" x14ac:dyDescent="0.25">
      <c r="A95" s="32"/>
      <c r="C95" s="33"/>
      <c r="D95" s="33"/>
      <c r="E95" s="33"/>
      <c r="F95" s="33"/>
    </row>
    <row r="96" spans="1:6" x14ac:dyDescent="0.25">
      <c r="A96" s="32"/>
      <c r="C96" s="33"/>
      <c r="D96" s="33"/>
      <c r="E96" s="33"/>
      <c r="F96" s="33"/>
    </row>
    <row r="97" spans="1:6" x14ac:dyDescent="0.25">
      <c r="A97" s="32"/>
      <c r="C97" s="33"/>
      <c r="D97" s="33"/>
      <c r="E97" s="33"/>
      <c r="F97" s="33"/>
    </row>
    <row r="98" spans="1:6" x14ac:dyDescent="0.25">
      <c r="A98" s="32"/>
      <c r="C98" s="33"/>
      <c r="D98" s="33"/>
      <c r="E98" s="33"/>
      <c r="F98" s="33"/>
    </row>
    <row r="99" spans="1:6" x14ac:dyDescent="0.25">
      <c r="A99" s="32"/>
      <c r="C99" s="33"/>
      <c r="D99" s="33"/>
      <c r="E99" s="33"/>
      <c r="F99" s="33"/>
    </row>
    <row r="100" spans="1:6" x14ac:dyDescent="0.25">
      <c r="A100" s="32"/>
      <c r="C100" s="33"/>
      <c r="D100" s="33"/>
      <c r="E100" s="33"/>
      <c r="F100" s="33"/>
    </row>
    <row r="101" spans="1:6" x14ac:dyDescent="0.25">
      <c r="A101" s="32"/>
      <c r="C101" s="33"/>
      <c r="D101" s="33"/>
      <c r="E101" s="33"/>
      <c r="F101" s="33"/>
    </row>
    <row r="102" spans="1:6" x14ac:dyDescent="0.25">
      <c r="A102" s="32"/>
      <c r="C102" s="33"/>
      <c r="D102" s="33"/>
      <c r="E102" s="33"/>
      <c r="F102" s="33"/>
    </row>
    <row r="103" spans="1:6" x14ac:dyDescent="0.25">
      <c r="A103" s="32"/>
      <c r="C103" s="33"/>
      <c r="D103" s="33"/>
      <c r="E103" s="33"/>
      <c r="F103" s="33"/>
    </row>
    <row r="104" spans="1:6" x14ac:dyDescent="0.25">
      <c r="A104" s="32"/>
      <c r="C104" s="33"/>
      <c r="D104" s="33"/>
      <c r="E104" s="33"/>
      <c r="F104" s="33"/>
    </row>
    <row r="105" spans="1:6" x14ac:dyDescent="0.25">
      <c r="A105" s="32"/>
      <c r="C105" s="33"/>
      <c r="D105" s="33"/>
      <c r="E105" s="33"/>
      <c r="F105" s="33"/>
    </row>
    <row r="106" spans="1:6" x14ac:dyDescent="0.25">
      <c r="A106" s="32"/>
      <c r="C106" s="33"/>
      <c r="D106" s="33"/>
      <c r="E106" s="33"/>
      <c r="F106" s="33"/>
    </row>
    <row r="107" spans="1:6" x14ac:dyDescent="0.25">
      <c r="A107" s="32"/>
      <c r="C107" s="33"/>
      <c r="D107" s="33"/>
      <c r="E107" s="33"/>
      <c r="F107" s="33"/>
    </row>
    <row r="108" spans="1:6" x14ac:dyDescent="0.25">
      <c r="A108" s="32"/>
      <c r="C108" s="33"/>
      <c r="D108" s="33"/>
      <c r="E108" s="33"/>
      <c r="F108" s="33"/>
    </row>
    <row r="109" spans="1:6" x14ac:dyDescent="0.25">
      <c r="A109" s="32"/>
      <c r="C109" s="33"/>
      <c r="D109" s="33"/>
      <c r="E109" s="33"/>
      <c r="F109" s="33"/>
    </row>
    <row r="110" spans="1:6" x14ac:dyDescent="0.25">
      <c r="A110" s="32"/>
      <c r="C110" s="33"/>
      <c r="D110" s="33"/>
      <c r="E110" s="33"/>
      <c r="F110" s="33"/>
    </row>
    <row r="111" spans="1:6" x14ac:dyDescent="0.25">
      <c r="A111" s="32"/>
      <c r="C111" s="33"/>
      <c r="D111" s="33"/>
      <c r="E111" s="33"/>
      <c r="F111" s="33"/>
    </row>
    <row r="112" spans="1:6" x14ac:dyDescent="0.25">
      <c r="A112" s="32"/>
      <c r="C112" s="33"/>
      <c r="D112" s="33"/>
      <c r="E112" s="33"/>
      <c r="F112" s="33"/>
    </row>
    <row r="113" spans="1:6" x14ac:dyDescent="0.25">
      <c r="A113" s="32"/>
      <c r="C113" s="33"/>
      <c r="D113" s="33"/>
      <c r="E113" s="33"/>
      <c r="F113" s="33"/>
    </row>
    <row r="114" spans="1:6" x14ac:dyDescent="0.25">
      <c r="A114" s="32"/>
      <c r="C114" s="33"/>
      <c r="D114" s="33"/>
      <c r="E114" s="33"/>
      <c r="F114" s="33"/>
    </row>
    <row r="115" spans="1:6" x14ac:dyDescent="0.25">
      <c r="A115" s="32"/>
      <c r="C115" s="33"/>
      <c r="D115" s="33"/>
      <c r="E115" s="33"/>
      <c r="F115" s="33"/>
    </row>
    <row r="116" spans="1:6" x14ac:dyDescent="0.25">
      <c r="A116" s="32"/>
      <c r="C116" s="33"/>
      <c r="D116" s="33"/>
      <c r="E116" s="33"/>
      <c r="F116" s="33"/>
    </row>
    <row r="117" spans="1:6" x14ac:dyDescent="0.25">
      <c r="A117" s="32"/>
      <c r="C117" s="33"/>
      <c r="D117" s="33"/>
      <c r="E117" s="33"/>
      <c r="F117" s="33"/>
    </row>
    <row r="118" spans="1:6" x14ac:dyDescent="0.25">
      <c r="A118" s="32"/>
      <c r="C118" s="33"/>
      <c r="D118" s="33"/>
      <c r="E118" s="33"/>
      <c r="F118" s="33"/>
    </row>
    <row r="119" spans="1:6" x14ac:dyDescent="0.25">
      <c r="A119" s="32"/>
      <c r="C119" s="33"/>
      <c r="D119" s="33"/>
      <c r="E119" s="33"/>
      <c r="F119" s="33"/>
    </row>
    <row r="120" spans="1:6" x14ac:dyDescent="0.25">
      <c r="A120" s="35"/>
    </row>
    <row r="121" spans="1:6" x14ac:dyDescent="0.25">
      <c r="A121" s="35"/>
    </row>
    <row r="122" spans="1:6" x14ac:dyDescent="0.25">
      <c r="A122" s="35"/>
    </row>
    <row r="123" spans="1:6" x14ac:dyDescent="0.25">
      <c r="A123" s="35"/>
    </row>
    <row r="124" spans="1:6" x14ac:dyDescent="0.25">
      <c r="A124" s="35"/>
    </row>
    <row r="125" spans="1:6" x14ac:dyDescent="0.25">
      <c r="A125" s="35"/>
    </row>
    <row r="126" spans="1:6" x14ac:dyDescent="0.25">
      <c r="A126" s="35"/>
    </row>
    <row r="127" spans="1:6" x14ac:dyDescent="0.25">
      <c r="A127" s="35"/>
    </row>
    <row r="128" spans="1:6" x14ac:dyDescent="0.25">
      <c r="A128" s="35"/>
    </row>
    <row r="129" spans="1:1" x14ac:dyDescent="0.25">
      <c r="A129" s="35"/>
    </row>
    <row r="130" spans="1:1" x14ac:dyDescent="0.25">
      <c r="A130" s="35"/>
    </row>
    <row r="131" spans="1:1" x14ac:dyDescent="0.25">
      <c r="A131" s="35"/>
    </row>
    <row r="132" spans="1:1" x14ac:dyDescent="0.25">
      <c r="A132" s="35"/>
    </row>
    <row r="133" spans="1:1" x14ac:dyDescent="0.25">
      <c r="A133" s="35"/>
    </row>
    <row r="134" spans="1:1" x14ac:dyDescent="0.25">
      <c r="A134" s="35"/>
    </row>
    <row r="135" spans="1:1" x14ac:dyDescent="0.25">
      <c r="A135" s="35"/>
    </row>
    <row r="136" spans="1:1" x14ac:dyDescent="0.25">
      <c r="A136" s="35"/>
    </row>
    <row r="137" spans="1:1" x14ac:dyDescent="0.25">
      <c r="A137" s="35"/>
    </row>
    <row r="138" spans="1:1" x14ac:dyDescent="0.25">
      <c r="A138" s="35"/>
    </row>
    <row r="139" spans="1:1" x14ac:dyDescent="0.25">
      <c r="A139" s="35"/>
    </row>
    <row r="140" spans="1:1" x14ac:dyDescent="0.25">
      <c r="A140" s="35"/>
    </row>
    <row r="141" spans="1:1" x14ac:dyDescent="0.25">
      <c r="A141" s="35"/>
    </row>
    <row r="142" spans="1:1" x14ac:dyDescent="0.25">
      <c r="A142" s="35"/>
    </row>
    <row r="143" spans="1:1" x14ac:dyDescent="0.25">
      <c r="A143" s="35"/>
    </row>
    <row r="144" spans="1:1" x14ac:dyDescent="0.25">
      <c r="A144" s="35"/>
    </row>
    <row r="145" spans="1:1" x14ac:dyDescent="0.25">
      <c r="A145" s="35"/>
    </row>
    <row r="146" spans="1:1" x14ac:dyDescent="0.25">
      <c r="A146" s="35"/>
    </row>
    <row r="147" spans="1:1" x14ac:dyDescent="0.25">
      <c r="A147" s="35"/>
    </row>
    <row r="148" spans="1:1" x14ac:dyDescent="0.25">
      <c r="A148" s="35"/>
    </row>
    <row r="149" spans="1:1" x14ac:dyDescent="0.25">
      <c r="A149" s="35"/>
    </row>
    <row r="150" spans="1:1" x14ac:dyDescent="0.25">
      <c r="A150" s="35"/>
    </row>
    <row r="151" spans="1:1" x14ac:dyDescent="0.25">
      <c r="A151" s="35"/>
    </row>
    <row r="152" spans="1:1" x14ac:dyDescent="0.25">
      <c r="A152" s="35"/>
    </row>
    <row r="153" spans="1:1" x14ac:dyDescent="0.25">
      <c r="A153" s="35"/>
    </row>
    <row r="154" spans="1:1" x14ac:dyDescent="0.25">
      <c r="A154" s="35"/>
    </row>
    <row r="155" spans="1:1" x14ac:dyDescent="0.25">
      <c r="A155" s="35"/>
    </row>
    <row r="156" spans="1:1" x14ac:dyDescent="0.25">
      <c r="A156" s="35"/>
    </row>
    <row r="157" spans="1:1" x14ac:dyDescent="0.25">
      <c r="A157" s="35"/>
    </row>
    <row r="158" spans="1:1" x14ac:dyDescent="0.25">
      <c r="A158" s="35"/>
    </row>
    <row r="159" spans="1:1" x14ac:dyDescent="0.25">
      <c r="A159" s="35"/>
    </row>
    <row r="160" spans="1:1" x14ac:dyDescent="0.25">
      <c r="A160" s="35"/>
    </row>
    <row r="161" spans="1:1" x14ac:dyDescent="0.25">
      <c r="A161" s="35"/>
    </row>
    <row r="162" spans="1:1" x14ac:dyDescent="0.25">
      <c r="A162" s="35"/>
    </row>
    <row r="163" spans="1:1" x14ac:dyDescent="0.25">
      <c r="A163" s="35"/>
    </row>
    <row r="164" spans="1:1" x14ac:dyDescent="0.25">
      <c r="A164" s="35"/>
    </row>
    <row r="165" spans="1:1" x14ac:dyDescent="0.25">
      <c r="A165" s="35"/>
    </row>
    <row r="166" spans="1:1" x14ac:dyDescent="0.25">
      <c r="A166" s="35"/>
    </row>
    <row r="167" spans="1:1" x14ac:dyDescent="0.25">
      <c r="A167" s="35"/>
    </row>
    <row r="168" spans="1:1" x14ac:dyDescent="0.25">
      <c r="A168" s="35"/>
    </row>
    <row r="169" spans="1:1" x14ac:dyDescent="0.25">
      <c r="A169" s="35"/>
    </row>
    <row r="170" spans="1:1" x14ac:dyDescent="0.25">
      <c r="A170" s="35"/>
    </row>
    <row r="171" spans="1:1" x14ac:dyDescent="0.25">
      <c r="A171" s="35"/>
    </row>
    <row r="172" spans="1:1" x14ac:dyDescent="0.25">
      <c r="A172" s="35"/>
    </row>
    <row r="173" spans="1:1" x14ac:dyDescent="0.25">
      <c r="A173" s="35"/>
    </row>
    <row r="174" spans="1:1" x14ac:dyDescent="0.25">
      <c r="A174" s="35"/>
    </row>
    <row r="175" spans="1:1" x14ac:dyDescent="0.25">
      <c r="A175" s="35"/>
    </row>
    <row r="176" spans="1:1" x14ac:dyDescent="0.25">
      <c r="A176" s="35"/>
    </row>
    <row r="177" spans="1:1" x14ac:dyDescent="0.25">
      <c r="A177" s="35"/>
    </row>
    <row r="178" spans="1:1" x14ac:dyDescent="0.25">
      <c r="A178" s="35"/>
    </row>
    <row r="179" spans="1:1" x14ac:dyDescent="0.25">
      <c r="A179" s="35"/>
    </row>
    <row r="180" spans="1:1" x14ac:dyDescent="0.25">
      <c r="A180" s="35"/>
    </row>
    <row r="181" spans="1:1" x14ac:dyDescent="0.25">
      <c r="A181" s="35"/>
    </row>
    <row r="182" spans="1:1" x14ac:dyDescent="0.25">
      <c r="A182" s="35"/>
    </row>
    <row r="183" spans="1:1" x14ac:dyDescent="0.25">
      <c r="A183" s="35"/>
    </row>
    <row r="184" spans="1:1" x14ac:dyDescent="0.25">
      <c r="A184" s="35"/>
    </row>
    <row r="185" spans="1:1" x14ac:dyDescent="0.25">
      <c r="A185" s="35"/>
    </row>
    <row r="186" spans="1:1" x14ac:dyDescent="0.25">
      <c r="A186" s="35"/>
    </row>
    <row r="187" spans="1:1" x14ac:dyDescent="0.25">
      <c r="A187" s="35"/>
    </row>
    <row r="188" spans="1:1" x14ac:dyDescent="0.25">
      <c r="A188" s="35"/>
    </row>
    <row r="189" spans="1:1" x14ac:dyDescent="0.25">
      <c r="A189" s="35"/>
    </row>
    <row r="190" spans="1:1" x14ac:dyDescent="0.25">
      <c r="A190" s="35"/>
    </row>
    <row r="191" spans="1:1" x14ac:dyDescent="0.25">
      <c r="A191" s="35"/>
    </row>
    <row r="192" spans="1:1" x14ac:dyDescent="0.25">
      <c r="A192" s="35"/>
    </row>
    <row r="193" spans="1:1" x14ac:dyDescent="0.25">
      <c r="A193" s="35"/>
    </row>
    <row r="194" spans="1:1" x14ac:dyDescent="0.25">
      <c r="A194" s="35"/>
    </row>
    <row r="195" spans="1:1" x14ac:dyDescent="0.25">
      <c r="A195" s="35"/>
    </row>
    <row r="196" spans="1:1" x14ac:dyDescent="0.25">
      <c r="A196" s="35"/>
    </row>
    <row r="197" spans="1:1" x14ac:dyDescent="0.25">
      <c r="A197" s="35"/>
    </row>
    <row r="198" spans="1:1" x14ac:dyDescent="0.25">
      <c r="A198" s="35"/>
    </row>
    <row r="199" spans="1:1" x14ac:dyDescent="0.25">
      <c r="A199" s="35"/>
    </row>
    <row r="200" spans="1:1" x14ac:dyDescent="0.25">
      <c r="A200" s="35"/>
    </row>
    <row r="201" spans="1:1" x14ac:dyDescent="0.25">
      <c r="A201" s="35"/>
    </row>
    <row r="202" spans="1:1" x14ac:dyDescent="0.25">
      <c r="A202" s="35"/>
    </row>
    <row r="203" spans="1:1" x14ac:dyDescent="0.25">
      <c r="A203" s="35"/>
    </row>
    <row r="204" spans="1:1" x14ac:dyDescent="0.25">
      <c r="A204" s="35"/>
    </row>
    <row r="205" spans="1:1" x14ac:dyDescent="0.25">
      <c r="A205" s="35"/>
    </row>
    <row r="206" spans="1:1" x14ac:dyDescent="0.25">
      <c r="A206" s="35"/>
    </row>
    <row r="207" spans="1:1" x14ac:dyDescent="0.25">
      <c r="A207" s="35"/>
    </row>
    <row r="208" spans="1:1" x14ac:dyDescent="0.25">
      <c r="A208" s="35"/>
    </row>
    <row r="209" spans="1:1" x14ac:dyDescent="0.25">
      <c r="A209" s="35"/>
    </row>
    <row r="210" spans="1:1" x14ac:dyDescent="0.25">
      <c r="A210" s="35"/>
    </row>
    <row r="211" spans="1:1" x14ac:dyDescent="0.25">
      <c r="A211" s="35"/>
    </row>
    <row r="212" spans="1:1" x14ac:dyDescent="0.25">
      <c r="A212" s="35"/>
    </row>
    <row r="213" spans="1:1" x14ac:dyDescent="0.25">
      <c r="A213" s="35"/>
    </row>
    <row r="214" spans="1:1" x14ac:dyDescent="0.25">
      <c r="A214" s="35"/>
    </row>
    <row r="215" spans="1:1" x14ac:dyDescent="0.25">
      <c r="A215" s="35"/>
    </row>
    <row r="216" spans="1:1" x14ac:dyDescent="0.25">
      <c r="A216" s="35"/>
    </row>
    <row r="217" spans="1:1" x14ac:dyDescent="0.25">
      <c r="A217" s="35"/>
    </row>
    <row r="218" spans="1:1" x14ac:dyDescent="0.25">
      <c r="A218" s="35"/>
    </row>
    <row r="219" spans="1:1" x14ac:dyDescent="0.25">
      <c r="A219" s="35"/>
    </row>
    <row r="220" spans="1:1" x14ac:dyDescent="0.25">
      <c r="A220" s="35"/>
    </row>
    <row r="221" spans="1:1" x14ac:dyDescent="0.25">
      <c r="A221" s="35"/>
    </row>
    <row r="222" spans="1:1" x14ac:dyDescent="0.25">
      <c r="A222" s="35"/>
    </row>
    <row r="223" spans="1:1" x14ac:dyDescent="0.25">
      <c r="A223" s="35"/>
    </row>
    <row r="224" spans="1:1" x14ac:dyDescent="0.25">
      <c r="A224" s="35"/>
    </row>
    <row r="225" spans="1:1" x14ac:dyDescent="0.25">
      <c r="A225" s="35"/>
    </row>
    <row r="226" spans="1:1" x14ac:dyDescent="0.25">
      <c r="A226" s="35"/>
    </row>
    <row r="227" spans="1:1" x14ac:dyDescent="0.25">
      <c r="A227" s="35"/>
    </row>
    <row r="228" spans="1:1" x14ac:dyDescent="0.25">
      <c r="A228" s="35"/>
    </row>
    <row r="229" spans="1:1" x14ac:dyDescent="0.25">
      <c r="A229" s="35"/>
    </row>
    <row r="230" spans="1:1" x14ac:dyDescent="0.25">
      <c r="A230" s="35"/>
    </row>
    <row r="231" spans="1:1" x14ac:dyDescent="0.25">
      <c r="A231" s="35"/>
    </row>
    <row r="232" spans="1:1" x14ac:dyDescent="0.25">
      <c r="A232" s="35"/>
    </row>
    <row r="233" spans="1:1" x14ac:dyDescent="0.25">
      <c r="A233" s="35"/>
    </row>
    <row r="234" spans="1:1" x14ac:dyDescent="0.25">
      <c r="A234" s="35"/>
    </row>
    <row r="235" spans="1:1" x14ac:dyDescent="0.25">
      <c r="A235" s="35"/>
    </row>
    <row r="236" spans="1:1" x14ac:dyDescent="0.25">
      <c r="A236" s="35"/>
    </row>
    <row r="237" spans="1:1" x14ac:dyDescent="0.25">
      <c r="A237" s="35"/>
    </row>
    <row r="238" spans="1:1" x14ac:dyDescent="0.25">
      <c r="A238" s="35"/>
    </row>
    <row r="239" spans="1:1" x14ac:dyDescent="0.25">
      <c r="A239" s="35"/>
    </row>
    <row r="240" spans="1:1" x14ac:dyDescent="0.25">
      <c r="A240" s="35"/>
    </row>
    <row r="241" spans="1:1" x14ac:dyDescent="0.25">
      <c r="A241" s="35"/>
    </row>
    <row r="242" spans="1:1" x14ac:dyDescent="0.25">
      <c r="A242" s="35"/>
    </row>
    <row r="243" spans="1:1" x14ac:dyDescent="0.25">
      <c r="A243" s="35"/>
    </row>
    <row r="244" spans="1:1" x14ac:dyDescent="0.25">
      <c r="A244" s="35"/>
    </row>
    <row r="245" spans="1:1" x14ac:dyDescent="0.25">
      <c r="A245" s="35"/>
    </row>
    <row r="246" spans="1:1" x14ac:dyDescent="0.25">
      <c r="A246" s="35"/>
    </row>
    <row r="247" spans="1:1" x14ac:dyDescent="0.25">
      <c r="A247" s="35"/>
    </row>
    <row r="248" spans="1:1" x14ac:dyDescent="0.25">
      <c r="A248" s="35"/>
    </row>
    <row r="249" spans="1:1" x14ac:dyDescent="0.25">
      <c r="A249" s="35"/>
    </row>
    <row r="250" spans="1:1" x14ac:dyDescent="0.25">
      <c r="A250" s="35"/>
    </row>
    <row r="251" spans="1:1" x14ac:dyDescent="0.25">
      <c r="A251" s="35"/>
    </row>
    <row r="252" spans="1:1" x14ac:dyDescent="0.25">
      <c r="A252" s="35"/>
    </row>
    <row r="253" spans="1:1" x14ac:dyDescent="0.25">
      <c r="A253" s="35"/>
    </row>
    <row r="254" spans="1:1" x14ac:dyDescent="0.25">
      <c r="A254" s="35"/>
    </row>
    <row r="255" spans="1:1" x14ac:dyDescent="0.25">
      <c r="A255" s="35"/>
    </row>
    <row r="256" spans="1:1" x14ac:dyDescent="0.25">
      <c r="A256" s="35"/>
    </row>
    <row r="257" spans="1:1" x14ac:dyDescent="0.25">
      <c r="A257" s="35"/>
    </row>
    <row r="258" spans="1:1" x14ac:dyDescent="0.25">
      <c r="A258" s="35"/>
    </row>
    <row r="259" spans="1:1" x14ac:dyDescent="0.25">
      <c r="A259" s="35"/>
    </row>
    <row r="260" spans="1:1" x14ac:dyDescent="0.25">
      <c r="A260" s="35"/>
    </row>
    <row r="261" spans="1:1" x14ac:dyDescent="0.25">
      <c r="A261" s="35"/>
    </row>
    <row r="262" spans="1:1" x14ac:dyDescent="0.25">
      <c r="A262" s="35"/>
    </row>
    <row r="263" spans="1:1" x14ac:dyDescent="0.25">
      <c r="A263" s="35"/>
    </row>
    <row r="264" spans="1:1" x14ac:dyDescent="0.25">
      <c r="A264" s="35"/>
    </row>
    <row r="265" spans="1:1" x14ac:dyDescent="0.25">
      <c r="A265" s="35"/>
    </row>
    <row r="266" spans="1:1" x14ac:dyDescent="0.25">
      <c r="A266" s="35"/>
    </row>
    <row r="267" spans="1:1" x14ac:dyDescent="0.25">
      <c r="A267" s="35"/>
    </row>
    <row r="268" spans="1:1" x14ac:dyDescent="0.25">
      <c r="A268" s="35"/>
    </row>
    <row r="269" spans="1:1" x14ac:dyDescent="0.25">
      <c r="A269" s="35"/>
    </row>
    <row r="270" spans="1:1" x14ac:dyDescent="0.25">
      <c r="A270" s="35"/>
    </row>
    <row r="271" spans="1:1" x14ac:dyDescent="0.25">
      <c r="A271" s="35"/>
    </row>
    <row r="272" spans="1:1" x14ac:dyDescent="0.25">
      <c r="A272" s="35"/>
    </row>
    <row r="273" spans="1:1" x14ac:dyDescent="0.25">
      <c r="A273" s="35"/>
    </row>
    <row r="274" spans="1:1" x14ac:dyDescent="0.25">
      <c r="A274" s="35"/>
    </row>
    <row r="275" spans="1:1" x14ac:dyDescent="0.25">
      <c r="A275" s="35"/>
    </row>
    <row r="276" spans="1:1" x14ac:dyDescent="0.25">
      <c r="A276" s="35"/>
    </row>
    <row r="277" spans="1:1" x14ac:dyDescent="0.25">
      <c r="A277" s="35"/>
    </row>
    <row r="278" spans="1:1" x14ac:dyDescent="0.25">
      <c r="A278" s="35"/>
    </row>
    <row r="279" spans="1:1" x14ac:dyDescent="0.25">
      <c r="A279" s="35"/>
    </row>
    <row r="280" spans="1:1" x14ac:dyDescent="0.25">
      <c r="A280" s="35"/>
    </row>
    <row r="281" spans="1:1" x14ac:dyDescent="0.25">
      <c r="A281" s="35"/>
    </row>
    <row r="282" spans="1:1" x14ac:dyDescent="0.25">
      <c r="A282" s="35"/>
    </row>
    <row r="283" spans="1:1" x14ac:dyDescent="0.25">
      <c r="A283" s="35"/>
    </row>
    <row r="284" spans="1:1" x14ac:dyDescent="0.25">
      <c r="A284" s="35"/>
    </row>
    <row r="285" spans="1:1" x14ac:dyDescent="0.25">
      <c r="A285" s="35"/>
    </row>
    <row r="286" spans="1:1" x14ac:dyDescent="0.25">
      <c r="A286" s="35"/>
    </row>
  </sheetData>
  <mergeCells count="78">
    <mergeCell ref="E1:G1"/>
    <mergeCell ref="D2:G2"/>
    <mergeCell ref="D3:G3"/>
    <mergeCell ref="D4:G4"/>
    <mergeCell ref="A19:F19"/>
    <mergeCell ref="B5:C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E78:F78"/>
    <mergeCell ref="E77:F77"/>
    <mergeCell ref="A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42:G42"/>
    <mergeCell ref="F43:G43"/>
    <mergeCell ref="F44:G44"/>
    <mergeCell ref="A17:F17"/>
    <mergeCell ref="F38:G38"/>
    <mergeCell ref="F39:G39"/>
    <mergeCell ref="F40:G40"/>
    <mergeCell ref="F41:G41"/>
    <mergeCell ref="F24:G24"/>
    <mergeCell ref="F25:G25"/>
    <mergeCell ref="A26:G26"/>
    <mergeCell ref="E22:G22"/>
    <mergeCell ref="A23:A24"/>
    <mergeCell ref="B23:B24"/>
    <mergeCell ref="C23:C24"/>
    <mergeCell ref="A20:F20"/>
    <mergeCell ref="A21:F21"/>
    <mergeCell ref="D23:G23"/>
    <mergeCell ref="F46:G46"/>
    <mergeCell ref="F47:G47"/>
    <mergeCell ref="F48:G48"/>
    <mergeCell ref="F49:G49"/>
    <mergeCell ref="F50:G50"/>
    <mergeCell ref="F51:G51"/>
    <mergeCell ref="F59:G59"/>
    <mergeCell ref="F60:G60"/>
    <mergeCell ref="F61:G61"/>
    <mergeCell ref="F63:G63"/>
    <mergeCell ref="F53:G53"/>
    <mergeCell ref="F54:G54"/>
    <mergeCell ref="F55:G55"/>
    <mergeCell ref="F56:G56"/>
    <mergeCell ref="F57:G57"/>
    <mergeCell ref="F74:G74"/>
    <mergeCell ref="F75:G75"/>
    <mergeCell ref="A52:G52"/>
    <mergeCell ref="A45:G45"/>
    <mergeCell ref="A62:G62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8:G68"/>
    <mergeCell ref="F58:G58"/>
  </mergeCells>
  <pageMargins left="0.7" right="0.7" top="0.75" bottom="0.75" header="0.3" footer="0.3"/>
  <pageSetup paperSize="9" scale="74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9"/>
  <sheetViews>
    <sheetView topLeftCell="A34" workbookViewId="0">
      <selection activeCell="D36" sqref="D36"/>
    </sheetView>
  </sheetViews>
  <sheetFormatPr defaultColWidth="9.109375" defaultRowHeight="18" x14ac:dyDescent="0.25"/>
  <cols>
    <col min="1" max="1" width="45.109375" style="1" customWidth="1"/>
    <col min="2" max="2" width="8.33203125" style="2" customWidth="1"/>
    <col min="3" max="3" width="14" style="1" customWidth="1"/>
    <col min="4" max="4" width="13.88671875" style="1" customWidth="1"/>
    <col min="5" max="5" width="12.33203125" style="1" customWidth="1"/>
    <col min="6" max="6" width="13.109375" style="1" customWidth="1"/>
    <col min="7" max="7" width="12.5546875" style="1" customWidth="1"/>
    <col min="8" max="8" width="9.109375" style="1"/>
    <col min="9" max="9" width="9.6640625" style="1" bestFit="1" customWidth="1"/>
    <col min="10" max="10" width="13.6640625" style="1" bestFit="1" customWidth="1"/>
    <col min="11" max="11" width="9.109375" style="1" customWidth="1"/>
    <col min="12" max="16384" width="9.109375" style="1"/>
  </cols>
  <sheetData>
    <row r="2" spans="2:7" ht="30" customHeight="1" x14ac:dyDescent="0.25">
      <c r="D2" s="93"/>
      <c r="E2" s="93"/>
      <c r="F2" s="93"/>
      <c r="G2" s="93"/>
    </row>
    <row r="3" spans="2:7" ht="12.75" customHeight="1" x14ac:dyDescent="0.25"/>
    <row r="4" spans="2:7" x14ac:dyDescent="0.25">
      <c r="E4" s="1" t="s">
        <v>82</v>
      </c>
    </row>
    <row r="5" spans="2:7" ht="18" customHeight="1" x14ac:dyDescent="0.25">
      <c r="E5" s="94" t="s">
        <v>83</v>
      </c>
      <c r="F5" s="94"/>
      <c r="G5" s="94"/>
    </row>
    <row r="6" spans="2:7" ht="18.75" customHeight="1" x14ac:dyDescent="0.25">
      <c r="E6" s="94" t="s">
        <v>84</v>
      </c>
      <c r="F6" s="94"/>
      <c r="G6" s="94"/>
    </row>
    <row r="7" spans="2:7" x14ac:dyDescent="0.25">
      <c r="E7" s="82"/>
      <c r="F7" s="82"/>
      <c r="G7" s="82"/>
    </row>
    <row r="10" spans="2:7" x14ac:dyDescent="0.25">
      <c r="F10" s="4" t="s">
        <v>85</v>
      </c>
      <c r="G10" s="3"/>
    </row>
    <row r="11" spans="2:7" x14ac:dyDescent="0.25">
      <c r="F11" s="4" t="s">
        <v>86</v>
      </c>
      <c r="G11" s="3"/>
    </row>
    <row r="12" spans="2:7" x14ac:dyDescent="0.25">
      <c r="F12" s="4" t="s">
        <v>87</v>
      </c>
      <c r="G12" s="3"/>
    </row>
    <row r="13" spans="2:7" x14ac:dyDescent="0.25">
      <c r="F13" s="4" t="s">
        <v>88</v>
      </c>
      <c r="G13" s="3" t="s">
        <v>89</v>
      </c>
    </row>
    <row r="14" spans="2:7" x14ac:dyDescent="0.25">
      <c r="F14" s="95" t="s">
        <v>90</v>
      </c>
      <c r="G14" s="96"/>
    </row>
    <row r="16" spans="2:7" x14ac:dyDescent="0.25">
      <c r="B16" s="85"/>
      <c r="C16" s="85"/>
      <c r="F16" s="69" t="s">
        <v>0</v>
      </c>
      <c r="G16" s="69"/>
    </row>
    <row r="17" spans="1:7" ht="63.75" customHeight="1" x14ac:dyDescent="0.25">
      <c r="A17" s="5" t="s">
        <v>1</v>
      </c>
      <c r="B17" s="86" t="s">
        <v>78</v>
      </c>
      <c r="C17" s="86"/>
      <c r="D17" s="86"/>
      <c r="E17" s="87"/>
      <c r="F17" s="6" t="s">
        <v>2</v>
      </c>
      <c r="G17" s="24">
        <v>1998615</v>
      </c>
    </row>
    <row r="18" spans="1:7" x14ac:dyDescent="0.25">
      <c r="A18" s="5" t="s">
        <v>3</v>
      </c>
      <c r="B18" s="86" t="s">
        <v>67</v>
      </c>
      <c r="C18" s="86"/>
      <c r="D18" s="86"/>
      <c r="E18" s="87"/>
      <c r="F18" s="47" t="s">
        <v>4</v>
      </c>
      <c r="G18" s="24">
        <v>430</v>
      </c>
    </row>
    <row r="19" spans="1:7" x14ac:dyDescent="0.25">
      <c r="A19" s="5" t="s">
        <v>5</v>
      </c>
      <c r="B19" s="86" t="s">
        <v>74</v>
      </c>
      <c r="C19" s="86"/>
      <c r="D19" s="86"/>
      <c r="E19" s="87"/>
      <c r="F19" s="47" t="s">
        <v>6</v>
      </c>
      <c r="G19" s="48">
        <v>5120210100</v>
      </c>
    </row>
    <row r="20" spans="1:7" x14ac:dyDescent="0.25">
      <c r="A20" s="5" t="s">
        <v>7</v>
      </c>
      <c r="B20" s="86" t="s">
        <v>91</v>
      </c>
      <c r="C20" s="86"/>
      <c r="D20" s="86"/>
      <c r="E20" s="87"/>
      <c r="F20" s="47" t="s">
        <v>8</v>
      </c>
      <c r="G20" s="24"/>
    </row>
    <row r="21" spans="1:7" x14ac:dyDescent="0.25">
      <c r="A21" s="5" t="s">
        <v>9</v>
      </c>
      <c r="B21" s="86" t="s">
        <v>68</v>
      </c>
      <c r="C21" s="86"/>
      <c r="D21" s="86"/>
      <c r="E21" s="87"/>
      <c r="F21" s="47" t="s">
        <v>10</v>
      </c>
      <c r="G21" s="24"/>
    </row>
    <row r="22" spans="1:7" ht="51.75" customHeight="1" x14ac:dyDescent="0.25">
      <c r="A22" s="5" t="s">
        <v>11</v>
      </c>
      <c r="B22" s="86" t="s">
        <v>69</v>
      </c>
      <c r="C22" s="86"/>
      <c r="D22" s="86"/>
      <c r="E22" s="87"/>
      <c r="F22" s="47" t="s">
        <v>12</v>
      </c>
      <c r="G22" s="24" t="s">
        <v>77</v>
      </c>
    </row>
    <row r="23" spans="1:7" x14ac:dyDescent="0.25">
      <c r="A23" s="5" t="s">
        <v>13</v>
      </c>
      <c r="B23" s="86" t="s">
        <v>70</v>
      </c>
      <c r="C23" s="86"/>
      <c r="D23" s="86"/>
      <c r="E23" s="87"/>
      <c r="F23" s="7"/>
      <c r="G23" s="9"/>
    </row>
    <row r="24" spans="1:7" ht="29.25" customHeight="1" x14ac:dyDescent="0.25">
      <c r="A24" s="5" t="s">
        <v>14</v>
      </c>
      <c r="B24" s="86" t="s">
        <v>71</v>
      </c>
      <c r="C24" s="86"/>
      <c r="D24" s="86"/>
      <c r="E24" s="87"/>
      <c r="F24" s="8"/>
      <c r="G24" s="8"/>
    </row>
    <row r="25" spans="1:7" x14ac:dyDescent="0.25">
      <c r="A25" s="5" t="s">
        <v>15</v>
      </c>
      <c r="B25" s="88" t="s">
        <v>92</v>
      </c>
      <c r="C25" s="88"/>
      <c r="D25" s="88"/>
      <c r="E25" s="89"/>
      <c r="F25" s="9"/>
      <c r="G25" s="9"/>
    </row>
    <row r="26" spans="1:7" x14ac:dyDescent="0.25">
      <c r="A26" s="5" t="s">
        <v>16</v>
      </c>
      <c r="B26" s="86" t="s">
        <v>80</v>
      </c>
      <c r="C26" s="86"/>
      <c r="D26" s="86"/>
      <c r="E26" s="87"/>
      <c r="F26" s="8"/>
      <c r="G26" s="8"/>
    </row>
    <row r="28" spans="1:7" x14ac:dyDescent="0.25">
      <c r="A28" s="63" t="s">
        <v>93</v>
      </c>
      <c r="B28" s="63"/>
      <c r="C28" s="63"/>
      <c r="D28" s="63"/>
      <c r="E28" s="63"/>
      <c r="F28" s="63"/>
      <c r="G28" s="63"/>
    </row>
    <row r="29" spans="1:7" x14ac:dyDescent="0.25">
      <c r="A29" s="73"/>
      <c r="B29" s="73"/>
      <c r="C29" s="73"/>
      <c r="D29" s="73"/>
      <c r="E29" s="73"/>
      <c r="F29" s="73"/>
      <c r="G29" s="73"/>
    </row>
    <row r="30" spans="1:7" ht="22.5" customHeight="1" x14ac:dyDescent="0.25">
      <c r="A30" s="13"/>
      <c r="B30" s="14"/>
      <c r="C30" s="13"/>
      <c r="D30" s="13"/>
      <c r="E30" s="92" t="s">
        <v>94</v>
      </c>
      <c r="F30" s="92"/>
      <c r="G30" s="13" t="s">
        <v>20</v>
      </c>
    </row>
    <row r="31" spans="1:7" ht="24.75" customHeight="1" x14ac:dyDescent="0.25">
      <c r="A31" s="69" t="s">
        <v>21</v>
      </c>
      <c r="B31" s="70" t="s">
        <v>22</v>
      </c>
      <c r="C31" s="70" t="s">
        <v>95</v>
      </c>
      <c r="D31" s="70" t="s">
        <v>96</v>
      </c>
      <c r="E31" s="70"/>
      <c r="F31" s="70"/>
      <c r="G31" s="70"/>
    </row>
    <row r="32" spans="1:7" ht="30.75" customHeight="1" x14ac:dyDescent="0.25">
      <c r="A32" s="69"/>
      <c r="B32" s="70"/>
      <c r="C32" s="70"/>
      <c r="D32" s="15" t="s">
        <v>97</v>
      </c>
      <c r="E32" s="15" t="s">
        <v>98</v>
      </c>
      <c r="F32" s="15" t="s">
        <v>99</v>
      </c>
      <c r="G32" s="15" t="s">
        <v>100</v>
      </c>
    </row>
    <row r="33" spans="1:10" ht="18" customHeight="1" x14ac:dyDescent="0.25">
      <c r="A33" s="3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10" ht="18" customHeight="1" x14ac:dyDescent="0.25">
      <c r="A34" s="61" t="s">
        <v>28</v>
      </c>
      <c r="B34" s="61"/>
      <c r="C34" s="61"/>
      <c r="D34" s="61"/>
      <c r="E34" s="61"/>
      <c r="F34" s="61"/>
      <c r="G34" s="91"/>
    </row>
    <row r="35" spans="1:10" s="17" customFormat="1" ht="20.100000000000001" customHeight="1" x14ac:dyDescent="0.25">
      <c r="A35" s="90" t="s">
        <v>29</v>
      </c>
      <c r="B35" s="90"/>
      <c r="C35" s="90"/>
      <c r="D35" s="90"/>
      <c r="E35" s="90"/>
      <c r="F35" s="90"/>
      <c r="G35" s="90"/>
    </row>
    <row r="36" spans="1:10" s="17" customFormat="1" ht="31.2" x14ac:dyDescent="0.25">
      <c r="A36" s="18" t="s">
        <v>30</v>
      </c>
      <c r="B36" s="19">
        <v>100</v>
      </c>
      <c r="C36" s="37">
        <f>SUM(D36:G36)</f>
        <v>29161.63</v>
      </c>
      <c r="D36" s="37">
        <v>6846.7</v>
      </c>
      <c r="E36" s="37">
        <f>7335+240.34</f>
        <v>7575.34</v>
      </c>
      <c r="F36" s="37">
        <f>7511.8+240.34</f>
        <v>7752.14</v>
      </c>
      <c r="G36" s="37">
        <f>6747.1+240.35</f>
        <v>6987.4500000000007</v>
      </c>
    </row>
    <row r="37" spans="1:10" s="17" customFormat="1" ht="17.399999999999999" x14ac:dyDescent="0.25">
      <c r="A37" s="18" t="s">
        <v>31</v>
      </c>
      <c r="B37" s="19">
        <v>110</v>
      </c>
      <c r="C37" s="37">
        <f>SUM(D37:G37)</f>
        <v>6629.1</v>
      </c>
      <c r="D37" s="37">
        <v>1607.1</v>
      </c>
      <c r="E37" s="37">
        <v>647.20000000000005</v>
      </c>
      <c r="F37" s="37">
        <f>338.3+2715.8</f>
        <v>3054.1000000000004</v>
      </c>
      <c r="G37" s="37">
        <v>1320.7</v>
      </c>
    </row>
    <row r="38" spans="1:10" s="17" customFormat="1" ht="19.5" customHeight="1" x14ac:dyDescent="0.25">
      <c r="A38" s="18" t="s">
        <v>32</v>
      </c>
      <c r="B38" s="21">
        <v>120</v>
      </c>
      <c r="C38" s="37">
        <f>SUM(D38:G38)</f>
        <v>500</v>
      </c>
      <c r="D38" s="37">
        <v>125</v>
      </c>
      <c r="E38" s="37">
        <v>125</v>
      </c>
      <c r="F38" s="37">
        <v>125</v>
      </c>
      <c r="G38" s="37">
        <v>125</v>
      </c>
    </row>
    <row r="39" spans="1:10" s="17" customFormat="1" ht="20.25" customHeight="1" x14ac:dyDescent="0.25">
      <c r="A39" s="18" t="s">
        <v>33</v>
      </c>
      <c r="B39" s="21">
        <v>130</v>
      </c>
      <c r="C39" s="37">
        <f>SUM(D39:G39)</f>
        <v>0</v>
      </c>
      <c r="D39" s="37"/>
      <c r="E39" s="37"/>
      <c r="F39" s="37"/>
      <c r="G39" s="37"/>
    </row>
    <row r="40" spans="1:10" ht="30.75" customHeight="1" x14ac:dyDescent="0.25">
      <c r="A40" s="22" t="s">
        <v>34</v>
      </c>
      <c r="B40" s="19">
        <v>140</v>
      </c>
      <c r="C40" s="37">
        <f>SUM(D40:G40)</f>
        <v>24350.83</v>
      </c>
      <c r="D40" s="37">
        <f>SUM(D42:D46)</f>
        <v>6230.1</v>
      </c>
      <c r="E40" s="37">
        <f>SUM(E42:E46)</f>
        <v>5992.84</v>
      </c>
      <c r="F40" s="37">
        <f>SUM(F42:F46)</f>
        <v>5986.24</v>
      </c>
      <c r="G40" s="37">
        <f>SUM(G42:G46)</f>
        <v>6141.65</v>
      </c>
    </row>
    <row r="41" spans="1:10" ht="18.75" customHeight="1" x14ac:dyDescent="0.25">
      <c r="A41" s="18" t="s">
        <v>35</v>
      </c>
      <c r="B41" s="19"/>
      <c r="C41" s="37"/>
      <c r="D41" s="20"/>
      <c r="E41" s="20"/>
      <c r="F41" s="20"/>
      <c r="G41" s="20"/>
    </row>
    <row r="42" spans="1:10" ht="20.100000000000001" customHeight="1" x14ac:dyDescent="0.25">
      <c r="A42" s="18" t="s">
        <v>36</v>
      </c>
      <c r="B42" s="23">
        <v>141</v>
      </c>
      <c r="C42" s="20">
        <f t="shared" ref="C42:C52" si="0">SUM(D42:G42)</f>
        <v>2176.27</v>
      </c>
      <c r="D42" s="20">
        <v>581.29999999999995</v>
      </c>
      <c r="E42" s="20">
        <f>358.7+80.11+52.81</f>
        <v>491.62</v>
      </c>
      <c r="F42" s="20">
        <f>332.2+80.11+49.61</f>
        <v>461.92</v>
      </c>
      <c r="G42" s="20">
        <f>492.2+80.12+69.11</f>
        <v>641.42999999999995</v>
      </c>
    </row>
    <row r="43" spans="1:10" ht="20.100000000000001" customHeight="1" x14ac:dyDescent="0.25">
      <c r="A43" s="18" t="s">
        <v>37</v>
      </c>
      <c r="B43" s="23">
        <v>142</v>
      </c>
      <c r="C43" s="20">
        <f t="shared" si="0"/>
        <v>15632.06</v>
      </c>
      <c r="D43" s="20">
        <v>3500</v>
      </c>
      <c r="E43" s="20">
        <f>4127+80.12</f>
        <v>4207.12</v>
      </c>
      <c r="F43" s="20">
        <f>4130+80.12</f>
        <v>4210.12</v>
      </c>
      <c r="G43" s="20">
        <f>3634.7+80.12</f>
        <v>3714.8199999999997</v>
      </c>
    </row>
    <row r="44" spans="1:10" ht="20.100000000000001" customHeight="1" x14ac:dyDescent="0.25">
      <c r="A44" s="18" t="s">
        <v>38</v>
      </c>
      <c r="B44" s="23">
        <v>143</v>
      </c>
      <c r="C44" s="20">
        <f t="shared" si="0"/>
        <v>3386</v>
      </c>
      <c r="D44" s="20">
        <v>770</v>
      </c>
      <c r="E44" s="20">
        <v>908</v>
      </c>
      <c r="F44" s="20">
        <v>909</v>
      </c>
      <c r="G44" s="20">
        <v>799</v>
      </c>
    </row>
    <row r="45" spans="1:10" ht="20.100000000000001" customHeight="1" x14ac:dyDescent="0.25">
      <c r="A45" s="18" t="s">
        <v>39</v>
      </c>
      <c r="B45" s="23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J45" s="49"/>
    </row>
    <row r="46" spans="1:10" ht="20.25" customHeight="1" x14ac:dyDescent="0.25">
      <c r="A46" s="18" t="s">
        <v>101</v>
      </c>
      <c r="B46" s="23">
        <v>145</v>
      </c>
      <c r="C46" s="20">
        <f t="shared" si="0"/>
        <v>3156.5</v>
      </c>
      <c r="D46" s="20">
        <v>1378.8</v>
      </c>
      <c r="E46" s="20">
        <v>386.1</v>
      </c>
      <c r="F46" s="20">
        <f>305.2+100</f>
        <v>405.2</v>
      </c>
      <c r="G46" s="20">
        <v>986.4</v>
      </c>
      <c r="J46" s="49"/>
    </row>
    <row r="47" spans="1:10" ht="24.75" customHeight="1" x14ac:dyDescent="0.25">
      <c r="A47" s="22" t="s">
        <v>41</v>
      </c>
      <c r="B47" s="19">
        <v>150</v>
      </c>
      <c r="C47" s="37">
        <f t="shared" si="0"/>
        <v>9368.7999999999993</v>
      </c>
      <c r="D47" s="37">
        <f>SUM(D48:D52)</f>
        <v>2348.6999999999998</v>
      </c>
      <c r="E47" s="37">
        <f>SUM(E48:E52)</f>
        <v>2354.6999999999998</v>
      </c>
      <c r="F47" s="37">
        <f>SUM(F48:F52)</f>
        <v>2373.8999999999996</v>
      </c>
      <c r="G47" s="37">
        <f>SUM(G48:G52)</f>
        <v>2291.5</v>
      </c>
      <c r="J47" s="49"/>
    </row>
    <row r="48" spans="1:10" ht="20.100000000000001" customHeight="1" x14ac:dyDescent="0.25">
      <c r="A48" s="18" t="s">
        <v>36</v>
      </c>
      <c r="B48" s="21">
        <v>151</v>
      </c>
      <c r="C48" s="20">
        <f t="shared" si="0"/>
        <v>285.10000000000002</v>
      </c>
      <c r="D48" s="20">
        <v>71.3</v>
      </c>
      <c r="E48" s="20">
        <v>71.3</v>
      </c>
      <c r="F48" s="20">
        <v>71.2</v>
      </c>
      <c r="G48" s="20">
        <v>71.3</v>
      </c>
    </row>
    <row r="49" spans="1:9" ht="20.100000000000001" customHeight="1" x14ac:dyDescent="0.25">
      <c r="A49" s="18" t="s">
        <v>37</v>
      </c>
      <c r="B49" s="21">
        <v>152</v>
      </c>
      <c r="C49" s="20">
        <f t="shared" si="0"/>
        <v>6596.4000000000005</v>
      </c>
      <c r="D49" s="20">
        <v>1500</v>
      </c>
      <c r="E49" s="20">
        <v>1769.1</v>
      </c>
      <c r="F49" s="20">
        <v>1770</v>
      </c>
      <c r="G49" s="20">
        <v>1557.3</v>
      </c>
    </row>
    <row r="50" spans="1:9" ht="20.100000000000001" customHeight="1" x14ac:dyDescent="0.25">
      <c r="A50" s="18" t="s">
        <v>38</v>
      </c>
      <c r="B50" s="21">
        <v>153</v>
      </c>
      <c r="C50" s="20">
        <f t="shared" si="0"/>
        <v>1450.8</v>
      </c>
      <c r="D50" s="20">
        <v>330</v>
      </c>
      <c r="E50" s="20">
        <v>389</v>
      </c>
      <c r="F50" s="20">
        <v>389</v>
      </c>
      <c r="G50" s="20">
        <v>342.8</v>
      </c>
    </row>
    <row r="51" spans="1:9" ht="20.100000000000001" customHeight="1" x14ac:dyDescent="0.25">
      <c r="A51" s="18" t="s">
        <v>39</v>
      </c>
      <c r="B51" s="21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  <c r="I51" s="50"/>
    </row>
    <row r="52" spans="1:9" ht="20.100000000000001" customHeight="1" x14ac:dyDescent="0.25">
      <c r="A52" s="18" t="s">
        <v>101</v>
      </c>
      <c r="B52" s="21">
        <v>155</v>
      </c>
      <c r="C52" s="20">
        <f t="shared" si="0"/>
        <v>1036.5</v>
      </c>
      <c r="D52" s="20">
        <v>447.4</v>
      </c>
      <c r="E52" s="20">
        <v>125.3</v>
      </c>
      <c r="F52" s="20">
        <f>99+44.7</f>
        <v>143.69999999999999</v>
      </c>
      <c r="G52" s="20">
        <v>320.10000000000002</v>
      </c>
    </row>
    <row r="53" spans="1:9" ht="20.100000000000001" customHeight="1" x14ac:dyDescent="0.25">
      <c r="A53" s="60" t="s">
        <v>42</v>
      </c>
      <c r="B53" s="61"/>
      <c r="C53" s="61"/>
      <c r="D53" s="61"/>
      <c r="E53" s="61"/>
      <c r="F53" s="61"/>
      <c r="G53" s="91"/>
    </row>
    <row r="54" spans="1:9" ht="20.100000000000001" customHeight="1" x14ac:dyDescent="0.25">
      <c r="A54" s="18" t="s">
        <v>36</v>
      </c>
      <c r="B54" s="24">
        <v>200</v>
      </c>
      <c r="C54" s="20">
        <f t="shared" ref="C54:C59" si="1">SUM(D54:G54)</f>
        <v>2461.37</v>
      </c>
      <c r="D54" s="20">
        <f>D42+D48</f>
        <v>652.59999999999991</v>
      </c>
      <c r="E54" s="20">
        <f t="shared" ref="E54:G54" si="2">E42+E48</f>
        <v>562.91999999999996</v>
      </c>
      <c r="F54" s="20">
        <f t="shared" si="2"/>
        <v>533.12</v>
      </c>
      <c r="G54" s="20">
        <f t="shared" si="2"/>
        <v>712.7299999999999</v>
      </c>
    </row>
    <row r="55" spans="1:9" ht="20.100000000000001" customHeight="1" x14ac:dyDescent="0.25">
      <c r="A55" s="18" t="s">
        <v>37</v>
      </c>
      <c r="B55" s="24">
        <v>210</v>
      </c>
      <c r="C55" s="20">
        <f t="shared" si="1"/>
        <v>22228.46</v>
      </c>
      <c r="D55" s="20">
        <f t="shared" ref="D55:G58" si="3">D43+D49</f>
        <v>5000</v>
      </c>
      <c r="E55" s="20">
        <f t="shared" si="3"/>
        <v>5976.2199999999993</v>
      </c>
      <c r="F55" s="20">
        <f t="shared" si="3"/>
        <v>5980.12</v>
      </c>
      <c r="G55" s="20">
        <f t="shared" si="3"/>
        <v>5272.12</v>
      </c>
    </row>
    <row r="56" spans="1:9" ht="20.100000000000001" customHeight="1" x14ac:dyDescent="0.25">
      <c r="A56" s="18" t="s">
        <v>38</v>
      </c>
      <c r="B56" s="24">
        <v>220</v>
      </c>
      <c r="C56" s="20">
        <f t="shared" si="1"/>
        <v>4836.8</v>
      </c>
      <c r="D56" s="20">
        <f t="shared" si="3"/>
        <v>1100</v>
      </c>
      <c r="E56" s="20">
        <f t="shared" si="3"/>
        <v>1297</v>
      </c>
      <c r="F56" s="20">
        <f t="shared" si="3"/>
        <v>1298</v>
      </c>
      <c r="G56" s="20">
        <f t="shared" si="3"/>
        <v>1141.8</v>
      </c>
    </row>
    <row r="57" spans="1:9" ht="20.100000000000001" customHeight="1" x14ac:dyDescent="0.25">
      <c r="A57" s="18" t="s">
        <v>39</v>
      </c>
      <c r="B57" s="24">
        <v>230</v>
      </c>
      <c r="C57" s="20">
        <f t="shared" si="1"/>
        <v>0</v>
      </c>
      <c r="D57" s="20">
        <f t="shared" si="3"/>
        <v>0</v>
      </c>
      <c r="E57" s="20">
        <f t="shared" si="3"/>
        <v>0</v>
      </c>
      <c r="F57" s="20">
        <f t="shared" si="3"/>
        <v>0</v>
      </c>
      <c r="G57" s="20">
        <f t="shared" si="3"/>
        <v>0</v>
      </c>
    </row>
    <row r="58" spans="1:9" ht="20.100000000000001" customHeight="1" x14ac:dyDescent="0.25">
      <c r="A58" s="18" t="s">
        <v>43</v>
      </c>
      <c r="B58" s="24">
        <v>240</v>
      </c>
      <c r="C58" s="20">
        <f t="shared" si="1"/>
        <v>4193</v>
      </c>
      <c r="D58" s="20">
        <f t="shared" si="3"/>
        <v>1826.1999999999998</v>
      </c>
      <c r="E58" s="20">
        <f t="shared" si="3"/>
        <v>511.40000000000003</v>
      </c>
      <c r="F58" s="20">
        <f t="shared" si="3"/>
        <v>548.9</v>
      </c>
      <c r="G58" s="20">
        <f t="shared" si="3"/>
        <v>1306.5</v>
      </c>
    </row>
    <row r="59" spans="1:9" ht="20.100000000000001" customHeight="1" x14ac:dyDescent="0.25">
      <c r="A59" s="18" t="s">
        <v>44</v>
      </c>
      <c r="B59" s="24">
        <v>250</v>
      </c>
      <c r="C59" s="20">
        <f t="shared" si="1"/>
        <v>33719.629999999997</v>
      </c>
      <c r="D59" s="20">
        <f>SUM(D54:D58)</f>
        <v>8578.7999999999993</v>
      </c>
      <c r="E59" s="20">
        <f>SUM(E54:E58)</f>
        <v>8347.5399999999991</v>
      </c>
      <c r="F59" s="20">
        <f>SUM(F54:F58)</f>
        <v>8360.14</v>
      </c>
      <c r="G59" s="20">
        <f>SUM(G54:G58)</f>
        <v>8433.15</v>
      </c>
    </row>
    <row r="60" spans="1:9" ht="19.5" customHeight="1" x14ac:dyDescent="0.25">
      <c r="A60" s="60" t="s">
        <v>45</v>
      </c>
      <c r="B60" s="61"/>
      <c r="C60" s="61"/>
      <c r="D60" s="61"/>
      <c r="E60" s="61"/>
      <c r="F60" s="61"/>
      <c r="G60" s="91"/>
    </row>
    <row r="61" spans="1:9" ht="23.25" customHeight="1" x14ac:dyDescent="0.25">
      <c r="A61" s="18" t="s">
        <v>46</v>
      </c>
      <c r="B61" s="24">
        <v>300</v>
      </c>
      <c r="C61" s="37">
        <f t="shared" ref="C61:C69" si="4">SUM(D61:G61)</f>
        <v>0</v>
      </c>
      <c r="D61" s="26">
        <f>D62</f>
        <v>0</v>
      </c>
      <c r="E61" s="26">
        <f>E62</f>
        <v>0</v>
      </c>
      <c r="F61" s="26">
        <f>F62</f>
        <v>0</v>
      </c>
      <c r="G61" s="26">
        <f>G62</f>
        <v>0</v>
      </c>
    </row>
    <row r="62" spans="1:9" ht="30.75" customHeight="1" x14ac:dyDescent="0.25">
      <c r="A62" s="18" t="s">
        <v>47</v>
      </c>
      <c r="B62" s="25">
        <v>301</v>
      </c>
      <c r="C62" s="20">
        <f t="shared" si="4"/>
        <v>0</v>
      </c>
      <c r="D62" s="26"/>
      <c r="E62" s="26"/>
      <c r="F62" s="20"/>
      <c r="G62" s="20"/>
    </row>
    <row r="63" spans="1:9" ht="29.25" customHeight="1" x14ac:dyDescent="0.25">
      <c r="A63" s="22" t="s">
        <v>48</v>
      </c>
      <c r="B63" s="27">
        <v>400</v>
      </c>
      <c r="C63" s="37">
        <f t="shared" si="4"/>
        <v>2571.1</v>
      </c>
      <c r="D63" s="37">
        <f>SUM(D64:D69)</f>
        <v>0</v>
      </c>
      <c r="E63" s="37">
        <f>SUM(E64:E69)</f>
        <v>0</v>
      </c>
      <c r="F63" s="37">
        <f>SUM(F64:F69)</f>
        <v>2571.1</v>
      </c>
      <c r="G63" s="37">
        <f>SUM(G64:G69)</f>
        <v>0</v>
      </c>
    </row>
    <row r="64" spans="1:9" ht="20.100000000000001" customHeight="1" x14ac:dyDescent="0.25">
      <c r="A64" s="18" t="s">
        <v>49</v>
      </c>
      <c r="B64" s="28">
        <v>410</v>
      </c>
      <c r="C64" s="20"/>
      <c r="D64" s="20"/>
      <c r="E64" s="20"/>
      <c r="F64" s="20"/>
      <c r="G64" s="20"/>
    </row>
    <row r="65" spans="1:7" ht="20.100000000000001" customHeight="1" x14ac:dyDescent="0.25">
      <c r="A65" s="18" t="s">
        <v>50</v>
      </c>
      <c r="B65" s="29">
        <v>420</v>
      </c>
      <c r="C65" s="20">
        <f t="shared" si="4"/>
        <v>0</v>
      </c>
      <c r="D65" s="20"/>
      <c r="E65" s="20"/>
      <c r="F65" s="20"/>
      <c r="G65" s="20"/>
    </row>
    <row r="66" spans="1:7" ht="30.75" customHeight="1" x14ac:dyDescent="0.25">
      <c r="A66" s="18" t="s">
        <v>51</v>
      </c>
      <c r="B66" s="28">
        <v>430</v>
      </c>
      <c r="C66" s="20">
        <f t="shared" si="4"/>
        <v>0</v>
      </c>
      <c r="D66" s="20"/>
      <c r="E66" s="20"/>
      <c r="F66" s="20"/>
      <c r="G66" s="20"/>
    </row>
    <row r="67" spans="1:7" ht="28.5" customHeight="1" x14ac:dyDescent="0.25">
      <c r="A67" s="18" t="s">
        <v>52</v>
      </c>
      <c r="B67" s="29">
        <v>440</v>
      </c>
      <c r="C67" s="20">
        <f t="shared" si="4"/>
        <v>0</v>
      </c>
      <c r="D67" s="20"/>
      <c r="E67" s="20"/>
      <c r="F67" s="20"/>
      <c r="G67" s="20"/>
    </row>
    <row r="68" spans="1:7" ht="30.75" customHeight="1" x14ac:dyDescent="0.25">
      <c r="A68" s="18" t="s">
        <v>53</v>
      </c>
      <c r="B68" s="28">
        <v>450</v>
      </c>
      <c r="C68" s="20">
        <f t="shared" si="4"/>
        <v>0</v>
      </c>
      <c r="D68" s="20"/>
      <c r="E68" s="20"/>
      <c r="F68" s="20"/>
      <c r="G68" s="20"/>
    </row>
    <row r="69" spans="1:7" ht="20.100000000000001" customHeight="1" x14ac:dyDescent="0.25">
      <c r="A69" s="18" t="s">
        <v>54</v>
      </c>
      <c r="B69" s="25">
        <v>460</v>
      </c>
      <c r="C69" s="20">
        <f t="shared" si="4"/>
        <v>2571.1</v>
      </c>
      <c r="D69" s="20"/>
      <c r="E69" s="20"/>
      <c r="F69" s="20">
        <v>2571.1</v>
      </c>
      <c r="G69" s="20"/>
    </row>
    <row r="70" spans="1:7" ht="20.100000000000001" customHeight="1" x14ac:dyDescent="0.25">
      <c r="A70" s="60" t="s">
        <v>55</v>
      </c>
      <c r="B70" s="61"/>
      <c r="C70" s="61"/>
      <c r="D70" s="61"/>
      <c r="E70" s="61"/>
      <c r="F70" s="61"/>
      <c r="G70" s="91"/>
    </row>
    <row r="71" spans="1:7" ht="33.75" customHeight="1" x14ac:dyDescent="0.25">
      <c r="A71" s="18" t="s">
        <v>56</v>
      </c>
      <c r="B71" s="24">
        <v>500</v>
      </c>
      <c r="C71" s="20">
        <f t="shared" ref="C71:C83" si="5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20.100000000000001" customHeight="1" x14ac:dyDescent="0.25">
      <c r="A72" s="30" t="s">
        <v>57</v>
      </c>
      <c r="B72" s="25">
        <v>501</v>
      </c>
      <c r="C72" s="20">
        <f t="shared" si="5"/>
        <v>0</v>
      </c>
      <c r="D72" s="20"/>
      <c r="E72" s="20"/>
      <c r="F72" s="20"/>
      <c r="G72" s="20"/>
    </row>
    <row r="73" spans="1:7" ht="20.100000000000001" customHeight="1" x14ac:dyDescent="0.25">
      <c r="A73" s="30" t="s">
        <v>58</v>
      </c>
      <c r="B73" s="25">
        <v>502</v>
      </c>
      <c r="C73" s="20">
        <f t="shared" si="5"/>
        <v>0</v>
      </c>
      <c r="D73" s="20"/>
      <c r="E73" s="20"/>
      <c r="F73" s="20"/>
      <c r="G73" s="20"/>
    </row>
    <row r="74" spans="1:7" ht="20.100000000000001" customHeight="1" x14ac:dyDescent="0.25">
      <c r="A74" s="30" t="s">
        <v>59</v>
      </c>
      <c r="B74" s="25">
        <v>503</v>
      </c>
      <c r="C74" s="20">
        <f t="shared" si="5"/>
        <v>0</v>
      </c>
      <c r="D74" s="20"/>
      <c r="E74" s="20"/>
      <c r="F74" s="20"/>
      <c r="G74" s="20"/>
    </row>
    <row r="75" spans="1:7" ht="20.100000000000001" customHeight="1" x14ac:dyDescent="0.25">
      <c r="A75" s="18" t="s">
        <v>60</v>
      </c>
      <c r="B75" s="24">
        <v>510</v>
      </c>
      <c r="C75" s="20">
        <f t="shared" si="5"/>
        <v>0</v>
      </c>
      <c r="D75" s="20"/>
      <c r="E75" s="20"/>
      <c r="F75" s="20"/>
      <c r="G75" s="20"/>
    </row>
    <row r="76" spans="1:7" ht="33.75" customHeight="1" x14ac:dyDescent="0.25">
      <c r="A76" s="18" t="s">
        <v>61</v>
      </c>
      <c r="B76" s="24">
        <v>520</v>
      </c>
      <c r="C76" s="20">
        <f t="shared" si="5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75" customHeight="1" x14ac:dyDescent="0.25">
      <c r="A77" s="30" t="s">
        <v>57</v>
      </c>
      <c r="B77" s="25">
        <v>521</v>
      </c>
      <c r="C77" s="20">
        <f t="shared" si="5"/>
        <v>0</v>
      </c>
      <c r="D77" s="20"/>
      <c r="E77" s="20"/>
      <c r="F77" s="20"/>
      <c r="G77" s="20"/>
    </row>
    <row r="78" spans="1:7" ht="12" customHeight="1" x14ac:dyDescent="0.25">
      <c r="A78" s="30" t="s">
        <v>58</v>
      </c>
      <c r="B78" s="25">
        <v>522</v>
      </c>
      <c r="C78" s="20">
        <f t="shared" si="5"/>
        <v>0</v>
      </c>
      <c r="D78" s="20"/>
      <c r="E78" s="20"/>
      <c r="F78" s="20"/>
      <c r="G78" s="20"/>
    </row>
    <row r="79" spans="1:7" ht="16.5" customHeight="1" x14ac:dyDescent="0.25">
      <c r="A79" s="30" t="s">
        <v>59</v>
      </c>
      <c r="B79" s="25">
        <v>523</v>
      </c>
      <c r="C79" s="20">
        <f t="shared" si="5"/>
        <v>0</v>
      </c>
      <c r="D79" s="20"/>
      <c r="E79" s="20"/>
      <c r="F79" s="20"/>
      <c r="G79" s="20"/>
    </row>
    <row r="80" spans="1:7" ht="20.100000000000001" customHeight="1" x14ac:dyDescent="0.25">
      <c r="A80" s="18" t="s">
        <v>62</v>
      </c>
      <c r="B80" s="24">
        <v>530</v>
      </c>
      <c r="C80" s="20">
        <f t="shared" si="5"/>
        <v>0</v>
      </c>
      <c r="D80" s="20"/>
      <c r="E80" s="20"/>
      <c r="F80" s="20"/>
      <c r="G80" s="20"/>
    </row>
    <row r="81" spans="1:7" ht="20.100000000000001" customHeight="1" x14ac:dyDescent="0.25">
      <c r="A81" s="22" t="s">
        <v>63</v>
      </c>
      <c r="B81" s="31">
        <v>600</v>
      </c>
      <c r="C81" s="37">
        <f t="shared" si="5"/>
        <v>36290.730000000003</v>
      </c>
      <c r="D81" s="37">
        <f>D36+D37+D38+D39+D61+D71</f>
        <v>8578.7999999999993</v>
      </c>
      <c r="E81" s="37">
        <f>E36+E37+E38+E39+E61+E71</f>
        <v>8347.5400000000009</v>
      </c>
      <c r="F81" s="37">
        <f>F36+F37+F38+F39+F61+F71</f>
        <v>10931.240000000002</v>
      </c>
      <c r="G81" s="37">
        <f>G36+G37+G38+G39+G61+G71</f>
        <v>8433.1500000000015</v>
      </c>
    </row>
    <row r="82" spans="1:7" ht="20.100000000000001" customHeight="1" x14ac:dyDescent="0.25">
      <c r="A82" s="22" t="s">
        <v>64</v>
      </c>
      <c r="B82" s="31">
        <v>700</v>
      </c>
      <c r="C82" s="37">
        <f t="shared" si="5"/>
        <v>36290.729999999996</v>
      </c>
      <c r="D82" s="37">
        <f>D59+D63+D76</f>
        <v>8578.7999999999993</v>
      </c>
      <c r="E82" s="37">
        <f>E59+E63+E76</f>
        <v>8347.5399999999991</v>
      </c>
      <c r="F82" s="37">
        <f>F59+F63+F76</f>
        <v>10931.24</v>
      </c>
      <c r="G82" s="37">
        <f>G59+G63+G76</f>
        <v>8433.15</v>
      </c>
    </row>
    <row r="83" spans="1:7" ht="19.5" customHeight="1" x14ac:dyDescent="0.25">
      <c r="A83" s="18" t="s">
        <v>65</v>
      </c>
      <c r="B83" s="19">
        <v>750</v>
      </c>
      <c r="C83" s="20">
        <f t="shared" si="5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19.5" customHeight="1" x14ac:dyDescent="0.25">
      <c r="A84" s="60" t="s">
        <v>102</v>
      </c>
      <c r="B84" s="61"/>
      <c r="C84" s="20"/>
      <c r="D84" s="51" t="s">
        <v>103</v>
      </c>
      <c r="E84" s="51" t="s">
        <v>104</v>
      </c>
      <c r="F84" s="51" t="s">
        <v>105</v>
      </c>
      <c r="G84" s="51" t="s">
        <v>106</v>
      </c>
    </row>
    <row r="85" spans="1:7" ht="19.5" customHeight="1" x14ac:dyDescent="0.25">
      <c r="A85" s="18" t="s">
        <v>107</v>
      </c>
      <c r="B85" s="19">
        <v>800</v>
      </c>
      <c r="C85" s="20">
        <v>151.75</v>
      </c>
      <c r="D85" s="26">
        <v>151.75</v>
      </c>
      <c r="E85" s="26">
        <v>151.75</v>
      </c>
      <c r="F85" s="26">
        <v>151.75</v>
      </c>
      <c r="G85" s="26">
        <v>151.75</v>
      </c>
    </row>
    <row r="86" spans="1:7" ht="19.5" customHeight="1" x14ac:dyDescent="0.25">
      <c r="A86" s="18" t="s">
        <v>108</v>
      </c>
      <c r="B86" s="19">
        <v>810</v>
      </c>
      <c r="C86" s="20"/>
      <c r="D86" s="20"/>
      <c r="E86" s="20"/>
      <c r="F86" s="20"/>
      <c r="G86" s="20"/>
    </row>
    <row r="87" spans="1:7" ht="15.75" customHeight="1" x14ac:dyDescent="0.25">
      <c r="A87" s="18" t="s">
        <v>109</v>
      </c>
      <c r="B87" s="19">
        <v>820</v>
      </c>
      <c r="C87" s="20"/>
      <c r="D87" s="26"/>
      <c r="E87" s="26"/>
      <c r="F87" s="26"/>
      <c r="G87" s="26"/>
    </row>
    <row r="88" spans="1:7" ht="31.5" customHeight="1" x14ac:dyDescent="0.25">
      <c r="A88" s="18" t="s">
        <v>110</v>
      </c>
      <c r="B88" s="19">
        <v>830</v>
      </c>
      <c r="C88" s="20"/>
      <c r="D88" s="26"/>
      <c r="E88" s="26"/>
      <c r="F88" s="26"/>
      <c r="G88" s="26"/>
    </row>
    <row r="89" spans="1:7" ht="16.5" customHeight="1" x14ac:dyDescent="0.25">
      <c r="A89" s="32"/>
      <c r="C89" s="33"/>
      <c r="D89" s="33"/>
      <c r="E89" s="33"/>
      <c r="F89" s="33"/>
      <c r="G89" s="33"/>
    </row>
    <row r="90" spans="1:7" ht="20.100000000000001" customHeight="1" x14ac:dyDescent="0.25">
      <c r="A90" s="42" t="s">
        <v>111</v>
      </c>
      <c r="B90" s="52"/>
      <c r="C90" s="53"/>
      <c r="D90" s="54"/>
      <c r="E90" s="79" t="s">
        <v>80</v>
      </c>
      <c r="F90" s="79"/>
      <c r="G90" s="79"/>
    </row>
    <row r="91" spans="1:7" ht="20.100000000000001" customHeight="1" x14ac:dyDescent="0.25">
      <c r="A91" s="34" t="s">
        <v>112</v>
      </c>
      <c r="B91" s="1"/>
      <c r="C91" s="34"/>
      <c r="D91" s="34"/>
      <c r="E91" s="78" t="s">
        <v>66</v>
      </c>
      <c r="F91" s="78"/>
      <c r="G91" s="78"/>
    </row>
    <row r="92" spans="1:7" ht="20.100000000000001" customHeight="1" x14ac:dyDescent="0.25">
      <c r="A92" s="32"/>
      <c r="C92" s="33"/>
      <c r="D92" s="33"/>
      <c r="E92" s="33"/>
      <c r="F92" s="33"/>
      <c r="G92" s="33"/>
    </row>
    <row r="93" spans="1:7" x14ac:dyDescent="0.25">
      <c r="A93" s="32"/>
      <c r="C93" s="33"/>
      <c r="D93" s="33"/>
      <c r="E93" s="33"/>
      <c r="F93" s="33"/>
      <c r="G93" s="33"/>
    </row>
    <row r="94" spans="1:7" x14ac:dyDescent="0.25">
      <c r="A94" s="32"/>
      <c r="C94" s="33"/>
      <c r="D94" s="33"/>
      <c r="E94" s="33"/>
      <c r="F94" s="33"/>
      <c r="G94" s="33"/>
    </row>
    <row r="95" spans="1:7" x14ac:dyDescent="0.25">
      <c r="A95" s="32"/>
      <c r="C95" s="33"/>
      <c r="D95" s="33"/>
      <c r="E95" s="33"/>
      <c r="F95" s="33"/>
      <c r="G95" s="33"/>
    </row>
    <row r="96" spans="1:7" x14ac:dyDescent="0.25">
      <c r="A96" s="32"/>
      <c r="C96" s="33"/>
      <c r="D96" s="33"/>
      <c r="E96" s="33"/>
      <c r="F96" s="33"/>
      <c r="G96" s="33"/>
    </row>
    <row r="97" spans="1:7" x14ac:dyDescent="0.25">
      <c r="A97" s="32"/>
      <c r="C97" s="33"/>
      <c r="D97" s="33"/>
      <c r="E97" s="33"/>
      <c r="F97" s="33"/>
      <c r="G97" s="33"/>
    </row>
    <row r="98" spans="1:7" x14ac:dyDescent="0.25">
      <c r="A98" s="32"/>
      <c r="C98" s="33"/>
      <c r="D98" s="33"/>
      <c r="E98" s="33"/>
      <c r="F98" s="33"/>
      <c r="G98" s="33"/>
    </row>
    <row r="99" spans="1:7" x14ac:dyDescent="0.25">
      <c r="A99" s="32"/>
      <c r="C99" s="33"/>
      <c r="D99" s="33"/>
      <c r="E99" s="33"/>
      <c r="F99" s="33"/>
      <c r="G99" s="33"/>
    </row>
    <row r="100" spans="1:7" x14ac:dyDescent="0.25">
      <c r="A100" s="32"/>
      <c r="C100" s="33"/>
      <c r="D100" s="33"/>
      <c r="E100" s="33"/>
      <c r="F100" s="33"/>
      <c r="G100" s="33"/>
    </row>
    <row r="101" spans="1:7" x14ac:dyDescent="0.25">
      <c r="A101" s="32"/>
      <c r="C101" s="33"/>
      <c r="D101" s="33"/>
      <c r="E101" s="33"/>
      <c r="F101" s="33"/>
      <c r="G101" s="33"/>
    </row>
    <row r="102" spans="1:7" x14ac:dyDescent="0.25">
      <c r="A102" s="32"/>
      <c r="C102" s="33"/>
      <c r="D102" s="33"/>
      <c r="E102" s="33"/>
      <c r="F102" s="33"/>
      <c r="G102" s="33"/>
    </row>
    <row r="103" spans="1:7" x14ac:dyDescent="0.25">
      <c r="A103" s="32"/>
      <c r="C103" s="33"/>
      <c r="D103" s="33"/>
      <c r="E103" s="33"/>
      <c r="F103" s="33"/>
      <c r="G103" s="33"/>
    </row>
    <row r="104" spans="1:7" x14ac:dyDescent="0.25">
      <c r="A104" s="32"/>
      <c r="C104" s="33"/>
      <c r="D104" s="33"/>
      <c r="E104" s="33"/>
      <c r="F104" s="33"/>
      <c r="G104" s="33"/>
    </row>
    <row r="105" spans="1:7" x14ac:dyDescent="0.25">
      <c r="A105" s="32"/>
      <c r="C105" s="33"/>
      <c r="D105" s="33"/>
      <c r="E105" s="33"/>
      <c r="F105" s="33"/>
      <c r="G105" s="33"/>
    </row>
    <row r="106" spans="1:7" x14ac:dyDescent="0.25">
      <c r="A106" s="32"/>
      <c r="C106" s="33"/>
      <c r="D106" s="33"/>
      <c r="E106" s="33"/>
      <c r="F106" s="33"/>
      <c r="G106" s="33"/>
    </row>
    <row r="107" spans="1:7" x14ac:dyDescent="0.25">
      <c r="A107" s="32"/>
      <c r="C107" s="33"/>
      <c r="D107" s="33"/>
      <c r="E107" s="33"/>
      <c r="F107" s="33"/>
      <c r="G107" s="33"/>
    </row>
    <row r="108" spans="1:7" x14ac:dyDescent="0.25">
      <c r="A108" s="32"/>
      <c r="C108" s="33"/>
      <c r="D108" s="33"/>
      <c r="E108" s="33"/>
      <c r="F108" s="33"/>
      <c r="G108" s="33"/>
    </row>
    <row r="109" spans="1:7" x14ac:dyDescent="0.25">
      <c r="A109" s="32"/>
      <c r="C109" s="33"/>
      <c r="D109" s="33"/>
      <c r="E109" s="33"/>
      <c r="F109" s="33"/>
      <c r="G109" s="33"/>
    </row>
    <row r="110" spans="1:7" x14ac:dyDescent="0.25">
      <c r="A110" s="32"/>
      <c r="C110" s="33"/>
      <c r="D110" s="33"/>
      <c r="E110" s="33"/>
      <c r="F110" s="33"/>
      <c r="G110" s="33"/>
    </row>
    <row r="111" spans="1:7" x14ac:dyDescent="0.25">
      <c r="A111" s="32"/>
      <c r="C111" s="33"/>
      <c r="D111" s="33"/>
      <c r="E111" s="33"/>
      <c r="F111" s="33"/>
      <c r="G111" s="33"/>
    </row>
    <row r="112" spans="1:7" x14ac:dyDescent="0.25">
      <c r="A112" s="32"/>
      <c r="C112" s="33"/>
      <c r="D112" s="33"/>
      <c r="E112" s="33"/>
      <c r="F112" s="33"/>
      <c r="G112" s="33"/>
    </row>
    <row r="113" spans="1:7" x14ac:dyDescent="0.25">
      <c r="A113" s="32"/>
      <c r="C113" s="33"/>
      <c r="D113" s="33"/>
      <c r="E113" s="33"/>
      <c r="F113" s="33"/>
      <c r="G113" s="33"/>
    </row>
    <row r="114" spans="1:7" x14ac:dyDescent="0.25">
      <c r="A114" s="32"/>
      <c r="C114" s="33"/>
      <c r="D114" s="33"/>
      <c r="E114" s="33"/>
      <c r="F114" s="33"/>
      <c r="G114" s="33"/>
    </row>
    <row r="115" spans="1:7" x14ac:dyDescent="0.25">
      <c r="A115" s="32"/>
      <c r="C115" s="33"/>
      <c r="D115" s="33"/>
      <c r="E115" s="33"/>
      <c r="F115" s="33"/>
      <c r="G115" s="33"/>
    </row>
    <row r="116" spans="1:7" x14ac:dyDescent="0.25">
      <c r="A116" s="32"/>
      <c r="C116" s="33"/>
      <c r="D116" s="33"/>
      <c r="E116" s="33"/>
      <c r="F116" s="33"/>
      <c r="G116" s="33"/>
    </row>
    <row r="117" spans="1:7" x14ac:dyDescent="0.25">
      <c r="A117" s="32"/>
      <c r="C117" s="33"/>
      <c r="D117" s="33"/>
      <c r="E117" s="33"/>
      <c r="F117" s="33"/>
      <c r="G117" s="33"/>
    </row>
    <row r="118" spans="1:7" x14ac:dyDescent="0.25">
      <c r="A118" s="32"/>
      <c r="C118" s="33"/>
      <c r="D118" s="33"/>
      <c r="E118" s="33"/>
      <c r="F118" s="33"/>
      <c r="G118" s="33"/>
    </row>
    <row r="119" spans="1:7" x14ac:dyDescent="0.25">
      <c r="A119" s="32"/>
      <c r="C119" s="33"/>
      <c r="D119" s="33"/>
      <c r="E119" s="33"/>
      <c r="F119" s="33"/>
      <c r="G119" s="33"/>
    </row>
    <row r="120" spans="1:7" x14ac:dyDescent="0.25">
      <c r="A120" s="32"/>
      <c r="C120" s="33"/>
      <c r="D120" s="33"/>
      <c r="E120" s="33"/>
      <c r="F120" s="33"/>
      <c r="G120" s="33"/>
    </row>
    <row r="121" spans="1:7" x14ac:dyDescent="0.25">
      <c r="A121" s="32"/>
      <c r="C121" s="33"/>
      <c r="D121" s="33"/>
      <c r="E121" s="33"/>
      <c r="F121" s="33"/>
      <c r="G121" s="33"/>
    </row>
    <row r="122" spans="1:7" x14ac:dyDescent="0.25">
      <c r="A122" s="32"/>
      <c r="C122" s="33"/>
      <c r="D122" s="33"/>
      <c r="E122" s="33"/>
      <c r="F122" s="33"/>
      <c r="G122" s="33"/>
    </row>
    <row r="123" spans="1:7" x14ac:dyDescent="0.25">
      <c r="A123" s="32"/>
      <c r="C123" s="33"/>
      <c r="D123" s="33"/>
      <c r="E123" s="33"/>
      <c r="F123" s="33"/>
      <c r="G123" s="33"/>
    </row>
    <row r="124" spans="1:7" x14ac:dyDescent="0.25">
      <c r="A124" s="32"/>
      <c r="C124" s="33"/>
      <c r="D124" s="33"/>
      <c r="E124" s="33"/>
      <c r="F124" s="33"/>
      <c r="G124" s="33"/>
    </row>
    <row r="125" spans="1:7" x14ac:dyDescent="0.25">
      <c r="A125" s="32"/>
      <c r="C125" s="33"/>
      <c r="D125" s="33"/>
      <c r="E125" s="33"/>
      <c r="F125" s="33"/>
      <c r="G125" s="33"/>
    </row>
    <row r="126" spans="1:7" x14ac:dyDescent="0.25">
      <c r="A126" s="32"/>
      <c r="C126" s="33"/>
      <c r="D126" s="33"/>
      <c r="E126" s="33"/>
      <c r="F126" s="33"/>
      <c r="G126" s="33"/>
    </row>
    <row r="127" spans="1:7" x14ac:dyDescent="0.25">
      <c r="A127" s="32"/>
      <c r="C127" s="33"/>
      <c r="D127" s="33"/>
      <c r="E127" s="33"/>
      <c r="F127" s="33"/>
      <c r="G127" s="33"/>
    </row>
    <row r="128" spans="1:7" x14ac:dyDescent="0.25">
      <c r="A128" s="32"/>
      <c r="C128" s="33"/>
      <c r="D128" s="33"/>
      <c r="E128" s="33"/>
      <c r="F128" s="33"/>
      <c r="G128" s="33"/>
    </row>
    <row r="129" spans="1:7" x14ac:dyDescent="0.25">
      <c r="A129" s="32"/>
      <c r="C129" s="33"/>
      <c r="D129" s="33"/>
      <c r="E129" s="33"/>
      <c r="F129" s="33"/>
      <c r="G129" s="33"/>
    </row>
    <row r="130" spans="1:7" x14ac:dyDescent="0.25">
      <c r="A130" s="32"/>
      <c r="C130" s="33"/>
      <c r="D130" s="33"/>
      <c r="E130" s="33"/>
      <c r="F130" s="33"/>
      <c r="G130" s="33"/>
    </row>
    <row r="131" spans="1:7" x14ac:dyDescent="0.25">
      <c r="A131" s="32"/>
      <c r="C131" s="33"/>
      <c r="D131" s="33"/>
      <c r="E131" s="33"/>
      <c r="F131" s="33"/>
      <c r="G131" s="33"/>
    </row>
    <row r="132" spans="1:7" x14ac:dyDescent="0.25">
      <c r="A132" s="32"/>
      <c r="C132" s="33"/>
      <c r="D132" s="33"/>
      <c r="E132" s="33"/>
      <c r="F132" s="33"/>
      <c r="G132" s="33"/>
    </row>
    <row r="133" spans="1:7" x14ac:dyDescent="0.25">
      <c r="A133" s="35"/>
    </row>
    <row r="134" spans="1:7" x14ac:dyDescent="0.25">
      <c r="A134" s="35"/>
    </row>
    <row r="135" spans="1:7" x14ac:dyDescent="0.25">
      <c r="A135" s="35"/>
    </row>
    <row r="136" spans="1:7" x14ac:dyDescent="0.25">
      <c r="A136" s="35"/>
    </row>
    <row r="137" spans="1:7" x14ac:dyDescent="0.25">
      <c r="A137" s="35"/>
    </row>
    <row r="138" spans="1:7" x14ac:dyDescent="0.25">
      <c r="A138" s="35"/>
    </row>
    <row r="139" spans="1:7" x14ac:dyDescent="0.25">
      <c r="A139" s="35"/>
    </row>
    <row r="140" spans="1:7" x14ac:dyDescent="0.25">
      <c r="A140" s="35"/>
    </row>
    <row r="141" spans="1:7" x14ac:dyDescent="0.25">
      <c r="A141" s="35"/>
    </row>
    <row r="142" spans="1:7" x14ac:dyDescent="0.25">
      <c r="A142" s="35"/>
    </row>
    <row r="143" spans="1:7" x14ac:dyDescent="0.25">
      <c r="A143" s="35"/>
    </row>
    <row r="144" spans="1:7" x14ac:dyDescent="0.25">
      <c r="A144" s="35"/>
    </row>
    <row r="145" spans="1:1" x14ac:dyDescent="0.25">
      <c r="A145" s="35"/>
    </row>
    <row r="146" spans="1:1" x14ac:dyDescent="0.25">
      <c r="A146" s="35"/>
    </row>
    <row r="147" spans="1:1" x14ac:dyDescent="0.25">
      <c r="A147" s="35"/>
    </row>
    <row r="148" spans="1:1" x14ac:dyDescent="0.25">
      <c r="A148" s="35"/>
    </row>
    <row r="149" spans="1:1" x14ac:dyDescent="0.25">
      <c r="A149" s="35"/>
    </row>
    <row r="150" spans="1:1" x14ac:dyDescent="0.25">
      <c r="A150" s="35"/>
    </row>
    <row r="151" spans="1:1" x14ac:dyDescent="0.25">
      <c r="A151" s="35"/>
    </row>
    <row r="152" spans="1:1" x14ac:dyDescent="0.25">
      <c r="A152" s="35"/>
    </row>
    <row r="153" spans="1:1" x14ac:dyDescent="0.25">
      <c r="A153" s="35"/>
    </row>
    <row r="154" spans="1:1" x14ac:dyDescent="0.25">
      <c r="A154" s="35"/>
    </row>
    <row r="155" spans="1:1" x14ac:dyDescent="0.25">
      <c r="A155" s="35"/>
    </row>
    <row r="156" spans="1:1" x14ac:dyDescent="0.25">
      <c r="A156" s="35"/>
    </row>
    <row r="157" spans="1:1" x14ac:dyDescent="0.25">
      <c r="A157" s="35"/>
    </row>
    <row r="158" spans="1:1" x14ac:dyDescent="0.25">
      <c r="A158" s="35"/>
    </row>
    <row r="159" spans="1:1" x14ac:dyDescent="0.25">
      <c r="A159" s="35"/>
    </row>
    <row r="160" spans="1:1" x14ac:dyDescent="0.25">
      <c r="A160" s="35"/>
    </row>
    <row r="161" spans="1:1" x14ac:dyDescent="0.25">
      <c r="A161" s="35"/>
    </row>
    <row r="162" spans="1:1" x14ac:dyDescent="0.25">
      <c r="A162" s="35"/>
    </row>
    <row r="163" spans="1:1" x14ac:dyDescent="0.25">
      <c r="A163" s="35"/>
    </row>
    <row r="164" spans="1:1" x14ac:dyDescent="0.25">
      <c r="A164" s="35"/>
    </row>
    <row r="165" spans="1:1" x14ac:dyDescent="0.25">
      <c r="A165" s="35"/>
    </row>
    <row r="166" spans="1:1" x14ac:dyDescent="0.25">
      <c r="A166" s="35"/>
    </row>
    <row r="167" spans="1:1" x14ac:dyDescent="0.25">
      <c r="A167" s="35"/>
    </row>
    <row r="168" spans="1:1" x14ac:dyDescent="0.25">
      <c r="A168" s="35"/>
    </row>
    <row r="169" spans="1:1" x14ac:dyDescent="0.25">
      <c r="A169" s="35"/>
    </row>
    <row r="170" spans="1:1" x14ac:dyDescent="0.25">
      <c r="A170" s="35"/>
    </row>
    <row r="171" spans="1:1" x14ac:dyDescent="0.25">
      <c r="A171" s="35"/>
    </row>
    <row r="172" spans="1:1" x14ac:dyDescent="0.25">
      <c r="A172" s="35"/>
    </row>
    <row r="173" spans="1:1" x14ac:dyDescent="0.25">
      <c r="A173" s="35"/>
    </row>
    <row r="174" spans="1:1" x14ac:dyDescent="0.25">
      <c r="A174" s="35"/>
    </row>
    <row r="175" spans="1:1" x14ac:dyDescent="0.25">
      <c r="A175" s="35"/>
    </row>
    <row r="176" spans="1:1" x14ac:dyDescent="0.25">
      <c r="A176" s="35"/>
    </row>
    <row r="177" spans="1:1" x14ac:dyDescent="0.25">
      <c r="A177" s="35"/>
    </row>
    <row r="178" spans="1:1" x14ac:dyDescent="0.25">
      <c r="A178" s="35"/>
    </row>
    <row r="179" spans="1:1" x14ac:dyDescent="0.25">
      <c r="A179" s="35"/>
    </row>
    <row r="180" spans="1:1" x14ac:dyDescent="0.25">
      <c r="A180" s="35"/>
    </row>
    <row r="181" spans="1:1" x14ac:dyDescent="0.25">
      <c r="A181" s="35"/>
    </row>
    <row r="182" spans="1:1" x14ac:dyDescent="0.25">
      <c r="A182" s="35"/>
    </row>
    <row r="183" spans="1:1" x14ac:dyDescent="0.25">
      <c r="A183" s="35"/>
    </row>
    <row r="184" spans="1:1" x14ac:dyDescent="0.25">
      <c r="A184" s="35"/>
    </row>
    <row r="185" spans="1:1" x14ac:dyDescent="0.25">
      <c r="A185" s="35"/>
    </row>
    <row r="186" spans="1:1" x14ac:dyDescent="0.25">
      <c r="A186" s="35"/>
    </row>
    <row r="187" spans="1:1" x14ac:dyDescent="0.25">
      <c r="A187" s="35"/>
    </row>
    <row r="188" spans="1:1" x14ac:dyDescent="0.25">
      <c r="A188" s="35"/>
    </row>
    <row r="189" spans="1:1" x14ac:dyDescent="0.25">
      <c r="A189" s="35"/>
    </row>
    <row r="190" spans="1:1" x14ac:dyDescent="0.25">
      <c r="A190" s="35"/>
    </row>
    <row r="191" spans="1:1" x14ac:dyDescent="0.25">
      <c r="A191" s="35"/>
    </row>
    <row r="192" spans="1:1" x14ac:dyDescent="0.25">
      <c r="A192" s="35"/>
    </row>
    <row r="193" spans="1:1" x14ac:dyDescent="0.25">
      <c r="A193" s="35"/>
    </row>
    <row r="194" spans="1:1" x14ac:dyDescent="0.25">
      <c r="A194" s="35"/>
    </row>
    <row r="195" spans="1:1" x14ac:dyDescent="0.25">
      <c r="A195" s="35"/>
    </row>
    <row r="196" spans="1:1" x14ac:dyDescent="0.25">
      <c r="A196" s="35"/>
    </row>
    <row r="197" spans="1:1" x14ac:dyDescent="0.25">
      <c r="A197" s="35"/>
    </row>
    <row r="198" spans="1:1" x14ac:dyDescent="0.25">
      <c r="A198" s="35"/>
    </row>
    <row r="199" spans="1:1" x14ac:dyDescent="0.25">
      <c r="A199" s="35"/>
    </row>
    <row r="200" spans="1:1" x14ac:dyDescent="0.25">
      <c r="A200" s="35"/>
    </row>
    <row r="201" spans="1:1" x14ac:dyDescent="0.25">
      <c r="A201" s="35"/>
    </row>
    <row r="202" spans="1:1" x14ac:dyDescent="0.25">
      <c r="A202" s="35"/>
    </row>
    <row r="203" spans="1:1" x14ac:dyDescent="0.25">
      <c r="A203" s="35"/>
    </row>
    <row r="204" spans="1:1" x14ac:dyDescent="0.25">
      <c r="A204" s="35"/>
    </row>
    <row r="205" spans="1:1" x14ac:dyDescent="0.25">
      <c r="A205" s="35"/>
    </row>
    <row r="206" spans="1:1" x14ac:dyDescent="0.25">
      <c r="A206" s="35"/>
    </row>
    <row r="207" spans="1:1" x14ac:dyDescent="0.25">
      <c r="A207" s="35"/>
    </row>
    <row r="208" spans="1:1" x14ac:dyDescent="0.25">
      <c r="A208" s="35"/>
    </row>
    <row r="209" spans="1:1" x14ac:dyDescent="0.25">
      <c r="A209" s="35"/>
    </row>
    <row r="210" spans="1:1" x14ac:dyDescent="0.25">
      <c r="A210" s="35"/>
    </row>
    <row r="211" spans="1:1" x14ac:dyDescent="0.25">
      <c r="A211" s="35"/>
    </row>
    <row r="212" spans="1:1" x14ac:dyDescent="0.25">
      <c r="A212" s="35"/>
    </row>
    <row r="213" spans="1:1" x14ac:dyDescent="0.25">
      <c r="A213" s="35"/>
    </row>
    <row r="214" spans="1:1" x14ac:dyDescent="0.25">
      <c r="A214" s="35"/>
    </row>
    <row r="215" spans="1:1" x14ac:dyDescent="0.25">
      <c r="A215" s="35"/>
    </row>
    <row r="216" spans="1:1" x14ac:dyDescent="0.25">
      <c r="A216" s="35"/>
    </row>
    <row r="217" spans="1:1" x14ac:dyDescent="0.25">
      <c r="A217" s="35"/>
    </row>
    <row r="218" spans="1:1" x14ac:dyDescent="0.25">
      <c r="A218" s="35"/>
    </row>
    <row r="219" spans="1:1" x14ac:dyDescent="0.25">
      <c r="A219" s="35"/>
    </row>
    <row r="220" spans="1:1" x14ac:dyDescent="0.25">
      <c r="A220" s="35"/>
    </row>
    <row r="221" spans="1:1" x14ac:dyDescent="0.25">
      <c r="A221" s="35"/>
    </row>
    <row r="222" spans="1:1" x14ac:dyDescent="0.25">
      <c r="A222" s="35"/>
    </row>
    <row r="223" spans="1:1" x14ac:dyDescent="0.25">
      <c r="A223" s="35"/>
    </row>
    <row r="224" spans="1:1" x14ac:dyDescent="0.25">
      <c r="A224" s="35"/>
    </row>
    <row r="225" spans="1:1" x14ac:dyDescent="0.25">
      <c r="A225" s="35"/>
    </row>
    <row r="226" spans="1:1" x14ac:dyDescent="0.25">
      <c r="A226" s="35"/>
    </row>
    <row r="227" spans="1:1" x14ac:dyDescent="0.25">
      <c r="A227" s="35"/>
    </row>
    <row r="228" spans="1:1" x14ac:dyDescent="0.25">
      <c r="A228" s="35"/>
    </row>
    <row r="229" spans="1:1" x14ac:dyDescent="0.25">
      <c r="A229" s="35"/>
    </row>
    <row r="230" spans="1:1" x14ac:dyDescent="0.25">
      <c r="A230" s="35"/>
    </row>
    <row r="231" spans="1:1" x14ac:dyDescent="0.25">
      <c r="A231" s="35"/>
    </row>
    <row r="232" spans="1:1" x14ac:dyDescent="0.25">
      <c r="A232" s="35"/>
    </row>
    <row r="233" spans="1:1" x14ac:dyDescent="0.25">
      <c r="A233" s="35"/>
    </row>
    <row r="234" spans="1:1" x14ac:dyDescent="0.25">
      <c r="A234" s="35"/>
    </row>
    <row r="235" spans="1:1" x14ac:dyDescent="0.25">
      <c r="A235" s="35"/>
    </row>
    <row r="236" spans="1:1" x14ac:dyDescent="0.25">
      <c r="A236" s="35"/>
    </row>
    <row r="237" spans="1:1" x14ac:dyDescent="0.25">
      <c r="A237" s="35"/>
    </row>
    <row r="238" spans="1:1" x14ac:dyDescent="0.25">
      <c r="A238" s="35"/>
    </row>
    <row r="239" spans="1:1" x14ac:dyDescent="0.25">
      <c r="A239" s="35"/>
    </row>
    <row r="240" spans="1:1" x14ac:dyDescent="0.25">
      <c r="A240" s="35"/>
    </row>
    <row r="241" spans="1:1" x14ac:dyDescent="0.25">
      <c r="A241" s="35"/>
    </row>
    <row r="242" spans="1:1" x14ac:dyDescent="0.25">
      <c r="A242" s="35"/>
    </row>
    <row r="243" spans="1:1" x14ac:dyDescent="0.25">
      <c r="A243" s="35"/>
    </row>
    <row r="244" spans="1:1" x14ac:dyDescent="0.25">
      <c r="A244" s="35"/>
    </row>
    <row r="245" spans="1:1" x14ac:dyDescent="0.25">
      <c r="A245" s="35"/>
    </row>
    <row r="246" spans="1:1" x14ac:dyDescent="0.25">
      <c r="A246" s="35"/>
    </row>
    <row r="247" spans="1:1" x14ac:dyDescent="0.25">
      <c r="A247" s="35"/>
    </row>
    <row r="248" spans="1:1" x14ac:dyDescent="0.25">
      <c r="A248" s="35"/>
    </row>
    <row r="249" spans="1:1" x14ac:dyDescent="0.25">
      <c r="A249" s="35"/>
    </row>
    <row r="250" spans="1:1" x14ac:dyDescent="0.25">
      <c r="A250" s="35"/>
    </row>
    <row r="251" spans="1:1" x14ac:dyDescent="0.25">
      <c r="A251" s="35"/>
    </row>
    <row r="252" spans="1:1" x14ac:dyDescent="0.25">
      <c r="A252" s="35"/>
    </row>
    <row r="253" spans="1:1" x14ac:dyDescent="0.25">
      <c r="A253" s="35"/>
    </row>
    <row r="254" spans="1:1" x14ac:dyDescent="0.25">
      <c r="A254" s="35"/>
    </row>
    <row r="255" spans="1:1" x14ac:dyDescent="0.25">
      <c r="A255" s="35"/>
    </row>
    <row r="256" spans="1:1" x14ac:dyDescent="0.25">
      <c r="A256" s="35"/>
    </row>
    <row r="257" spans="1:1" x14ac:dyDescent="0.25">
      <c r="A257" s="35"/>
    </row>
    <row r="258" spans="1:1" x14ac:dyDescent="0.25">
      <c r="A258" s="35"/>
    </row>
    <row r="259" spans="1:1" x14ac:dyDescent="0.25">
      <c r="A259" s="35"/>
    </row>
    <row r="260" spans="1:1" x14ac:dyDescent="0.25">
      <c r="A260" s="35"/>
    </row>
    <row r="261" spans="1:1" x14ac:dyDescent="0.25">
      <c r="A261" s="35"/>
    </row>
    <row r="262" spans="1:1" x14ac:dyDescent="0.25">
      <c r="A262" s="35"/>
    </row>
    <row r="263" spans="1:1" x14ac:dyDescent="0.25">
      <c r="A263" s="35"/>
    </row>
    <row r="264" spans="1:1" x14ac:dyDescent="0.25">
      <c r="A264" s="35"/>
    </row>
    <row r="265" spans="1:1" x14ac:dyDescent="0.25">
      <c r="A265" s="35"/>
    </row>
    <row r="266" spans="1:1" x14ac:dyDescent="0.25">
      <c r="A266" s="35"/>
    </row>
    <row r="267" spans="1:1" x14ac:dyDescent="0.25">
      <c r="A267" s="35"/>
    </row>
    <row r="268" spans="1:1" x14ac:dyDescent="0.25">
      <c r="A268" s="35"/>
    </row>
    <row r="269" spans="1:1" x14ac:dyDescent="0.25">
      <c r="A269" s="35"/>
    </row>
    <row r="270" spans="1:1" x14ac:dyDescent="0.25">
      <c r="A270" s="35"/>
    </row>
    <row r="271" spans="1:1" x14ac:dyDescent="0.25">
      <c r="A271" s="35"/>
    </row>
    <row r="272" spans="1:1" x14ac:dyDescent="0.25">
      <c r="A272" s="35"/>
    </row>
    <row r="273" spans="1:1" x14ac:dyDescent="0.25">
      <c r="A273" s="35"/>
    </row>
    <row r="274" spans="1:1" x14ac:dyDescent="0.25">
      <c r="A274" s="35"/>
    </row>
    <row r="275" spans="1:1" x14ac:dyDescent="0.25">
      <c r="A275" s="35"/>
    </row>
    <row r="276" spans="1:1" x14ac:dyDescent="0.25">
      <c r="A276" s="35"/>
    </row>
    <row r="277" spans="1:1" x14ac:dyDescent="0.25">
      <c r="A277" s="35"/>
    </row>
    <row r="278" spans="1:1" x14ac:dyDescent="0.25">
      <c r="A278" s="35"/>
    </row>
    <row r="279" spans="1:1" x14ac:dyDescent="0.25">
      <c r="A279" s="35"/>
    </row>
    <row r="280" spans="1:1" x14ac:dyDescent="0.25">
      <c r="A280" s="35"/>
    </row>
    <row r="281" spans="1:1" x14ac:dyDescent="0.25">
      <c r="A281" s="35"/>
    </row>
    <row r="282" spans="1:1" x14ac:dyDescent="0.25">
      <c r="A282" s="35"/>
    </row>
    <row r="283" spans="1:1" x14ac:dyDescent="0.25">
      <c r="A283" s="35"/>
    </row>
    <row r="284" spans="1:1" x14ac:dyDescent="0.25">
      <c r="A284" s="35"/>
    </row>
    <row r="285" spans="1:1" x14ac:dyDescent="0.25">
      <c r="A285" s="35"/>
    </row>
    <row r="286" spans="1:1" x14ac:dyDescent="0.25">
      <c r="A286" s="35"/>
    </row>
    <row r="287" spans="1:1" x14ac:dyDescent="0.25">
      <c r="A287" s="35"/>
    </row>
    <row r="288" spans="1:1" x14ac:dyDescent="0.25">
      <c r="A288" s="35"/>
    </row>
    <row r="289" spans="1:1" x14ac:dyDescent="0.25">
      <c r="A289" s="35"/>
    </row>
    <row r="290" spans="1:1" x14ac:dyDescent="0.25">
      <c r="A290" s="35"/>
    </row>
    <row r="291" spans="1:1" x14ac:dyDescent="0.25">
      <c r="A291" s="35"/>
    </row>
    <row r="292" spans="1:1" x14ac:dyDescent="0.25">
      <c r="A292" s="35"/>
    </row>
    <row r="293" spans="1:1" x14ac:dyDescent="0.25">
      <c r="A293" s="35"/>
    </row>
    <row r="294" spans="1:1" x14ac:dyDescent="0.25">
      <c r="A294" s="35"/>
    </row>
    <row r="295" spans="1:1" x14ac:dyDescent="0.25">
      <c r="A295" s="35"/>
    </row>
    <row r="296" spans="1:1" x14ac:dyDescent="0.25">
      <c r="A296" s="35"/>
    </row>
    <row r="297" spans="1:1" x14ac:dyDescent="0.25">
      <c r="A297" s="35"/>
    </row>
    <row r="298" spans="1:1" x14ac:dyDescent="0.25">
      <c r="A298" s="35"/>
    </row>
    <row r="299" spans="1:1" x14ac:dyDescent="0.25">
      <c r="A299" s="35"/>
    </row>
  </sheetData>
  <mergeCells count="32">
    <mergeCell ref="B22:E22"/>
    <mergeCell ref="D2:G2"/>
    <mergeCell ref="E5:G5"/>
    <mergeCell ref="E6:G6"/>
    <mergeCell ref="E7:G7"/>
    <mergeCell ref="F14:G14"/>
    <mergeCell ref="B16:C16"/>
    <mergeCell ref="F16:G16"/>
    <mergeCell ref="B17:E17"/>
    <mergeCell ref="B18:E18"/>
    <mergeCell ref="B19:E19"/>
    <mergeCell ref="B20:E20"/>
    <mergeCell ref="B21:E21"/>
    <mergeCell ref="A34:G34"/>
    <mergeCell ref="B23:E23"/>
    <mergeCell ref="B24:E24"/>
    <mergeCell ref="B25:E25"/>
    <mergeCell ref="B26:E26"/>
    <mergeCell ref="A28:G28"/>
    <mergeCell ref="A29:G29"/>
    <mergeCell ref="E30:F30"/>
    <mergeCell ref="A31:A32"/>
    <mergeCell ref="B31:B32"/>
    <mergeCell ref="C31:C32"/>
    <mergeCell ref="D31:G31"/>
    <mergeCell ref="E91:G91"/>
    <mergeCell ref="A35:G35"/>
    <mergeCell ref="A53:G53"/>
    <mergeCell ref="A60:G60"/>
    <mergeCell ref="A70:G70"/>
    <mergeCell ref="A84:B84"/>
    <mergeCell ref="E90:G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II. Звіт Фін план</vt:lpstr>
      <vt:lpstr>Лист1</vt:lpstr>
      <vt:lpstr>'II. Звіт Фін план'!Заголовки_для_печати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2024-01-29T13:33:32Z</cp:lastPrinted>
  <dcterms:created xsi:type="dcterms:W3CDTF">2019-02-20T14:20:10Z</dcterms:created>
  <dcterms:modified xsi:type="dcterms:W3CDTF">2024-03-18T14:40:52Z</dcterms:modified>
</cp:coreProperties>
</file>